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475" windowHeight="10035"/>
  </bookViews>
  <sheets>
    <sheet name="Лист1" sheetId="5" r:id="rId1"/>
    <sheet name="Лист2" sheetId="6" r:id="rId2"/>
  </sheets>
  <definedNames>
    <definedName name="_xlnm.Print_Area" localSheetId="0">Лист1!$A$1:$H$53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5" l="1"/>
  <c r="G40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14" i="5"/>
  <c r="G42" i="5" s="1"/>
  <c r="G43" i="5" s="1"/>
  <c r="G44" i="5" l="1"/>
  <c r="H53" i="6"/>
  <c r="I28" i="6"/>
  <c r="J28" i="6" s="1"/>
  <c r="I53" i="6" s="1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28" i="6"/>
  <c r="G54" i="6"/>
</calcChain>
</file>

<file path=xl/sharedStrings.xml><?xml version="1.0" encoding="utf-8"?>
<sst xmlns="http://schemas.openxmlformats.org/spreadsheetml/2006/main" count="111" uniqueCount="90">
  <si>
    <t>Приложение №3</t>
  </si>
  <si>
    <t>к Договору №___________</t>
  </si>
  <si>
    <t>№ п/п</t>
  </si>
  <si>
    <t>Наименование основных работ</t>
  </si>
  <si>
    <t>Ед. измерения</t>
  </si>
  <si>
    <t>Объем работ, всего</t>
  </si>
  <si>
    <t>1.1</t>
  </si>
  <si>
    <t>Строительство скоростной автомобильной дороги Казань – Екатеринбург на участке Дюртюли – Ачит</t>
  </si>
  <si>
    <t>*В стоимость работ включены прямые затраты, стоимость оборудования поставки субподрядчика, стоимость пусконаладочных работ, затраты на строительство временных зданий и сооружений, затраты, связанные с удорожанием работ в зимнее время, затраты на осуществление работ вахтовым методом, непредвиденные затраты, накладные расходы, затраты на получение всех и любых согласований, одобрений, разрешительных документов, какие только могут потребоваться в целях надлежащего исполнения Договора, расходы и затраты Субподрядчика по временному подключению к инженерным коммуникациям, а также расходы и затраты, связанные с содержанием (технической эксплуатацией), расходы и затраты на получение допуска (разрешений) для подключения к инженерным коммуникациям в целях исполнения Договора, а также иные расходы и затраты, связанные с исполнением Договора.</t>
  </si>
  <si>
    <t/>
  </si>
  <si>
    <t>ПОДПИСИ СТОРОН:</t>
  </si>
  <si>
    <t>ПОДРЯДЧИК:</t>
  </si>
  <si>
    <t>СУБПОДРЯДЧИК:</t>
  </si>
  <si>
    <t>________________________________________</t>
  </si>
  <si>
    <t>_________________________________________</t>
  </si>
  <si>
    <t>_______________________________________/____________________________________/</t>
  </si>
  <si>
    <t>Итого</t>
  </si>
  <si>
    <t>НДС, 20%</t>
  </si>
  <si>
    <t>Всего с НДС</t>
  </si>
  <si>
    <t>*Цена за ед-цу, руб.**</t>
  </si>
  <si>
    <t>Стоимость, руб.**</t>
  </si>
  <si>
    <t>Инженерные сети ПАО "Газпром газораспределение Уфа"</t>
  </si>
  <si>
    <t>1. Подготовка территории строительства</t>
  </si>
  <si>
    <t>комплекс</t>
  </si>
  <si>
    <t>2.1</t>
  </si>
  <si>
    <t>от «____» ________ 2023г.</t>
  </si>
  <si>
    <t>ПНР. Инженерные сети ПАО "Газпром газораспределение Уфа"</t>
  </si>
  <si>
    <t>2. Прочие работы</t>
  </si>
  <si>
    <t>Разработка грунта</t>
  </si>
  <si>
    <t>Планировка площадей</t>
  </si>
  <si>
    <t>Засыпка грунта с уплотнением</t>
  </si>
  <si>
    <t>Прокладка труб методом ННБ и ГНБ. Трубы  стальные Дн=159 с устройством футляра из полиэтиленовых труб, Дн=400 мм</t>
  </si>
  <si>
    <t>Прокладка труб методом ННБ и ГНБ. Трубы  стальные Дн=219 с устройством футляра из полиэтиленовых труб, Дн=500 мм</t>
  </si>
  <si>
    <t>Прокладка труб методом ННБ и ГНБ. Трубы  стальные Дн=114 с устройством футляра из полиэтиленовых труб, Дн=315 мм</t>
  </si>
  <si>
    <t>Прокладка труб методом ННБ и ГНБ. Трубы  стальные Дн=89 с устройством футляра из полиэтиленовых труб, Дн=315 мм</t>
  </si>
  <si>
    <t>Прокладка труб методом ННБ и ГНБ. Трубы  стальные Дн=110 с устройством футляра из полиэтиленовых труб, Дн=160 мм</t>
  </si>
  <si>
    <t>Укладка стальных труб Дн159 в траншею</t>
  </si>
  <si>
    <t>Укладка стальных труб Дн219 в траншею</t>
  </si>
  <si>
    <t>Укладка стальных труб Дн114 в траншею</t>
  </si>
  <si>
    <t>Укладка стальных труб Дн89 в траншею</t>
  </si>
  <si>
    <t>Укладка стальных труб Дн110 в траншею</t>
  </si>
  <si>
    <t>Устройство футляра Дн=400 мм в траншее</t>
  </si>
  <si>
    <t>Устройство футляра для кабелей Дн=108</t>
  </si>
  <si>
    <t>Устройство контрольной трубки</t>
  </si>
  <si>
    <t>Контроль качества строительных соединений</t>
  </si>
  <si>
    <t>Устройство врезки</t>
  </si>
  <si>
    <t>Испытание газопровода</t>
  </si>
  <si>
    <t>Устройство фундамента и ограждения надземного крана</t>
  </si>
  <si>
    <t>Установка стойки КИП</t>
  </si>
  <si>
    <t>Устройство опознавательных столбиков</t>
  </si>
  <si>
    <t>Демонтаж стальных труб</t>
  </si>
  <si>
    <t>Техническая рекультивация</t>
  </si>
  <si>
    <t>м3</t>
  </si>
  <si>
    <t>м2</t>
  </si>
  <si>
    <t>м</t>
  </si>
  <si>
    <t>шт</t>
  </si>
  <si>
    <t>стык</t>
  </si>
  <si>
    <t>га</t>
  </si>
  <si>
    <t>Инженерные сети ПАО "Газпром газораспределение Уфа", ПНР вхолостую 80%</t>
  </si>
  <si>
    <t>Инженерные сети ПАО "Газпром газораспределение Уфа", ПНР под нагрузкой 20%</t>
  </si>
  <si>
    <t>комплкс</t>
  </si>
  <si>
    <t>2.1.1</t>
  </si>
  <si>
    <t>2.1.2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</si>
  <si>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</si>
  <si>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</si>
  <si>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</si>
  <si>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</si>
  <si>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</si>
  <si>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</si>
  <si>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</si>
  <si>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</si>
  <si>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</si>
  <si>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</si>
  <si>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</si>
  <si>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</si>
  <si>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</si>
  <si>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</si>
  <si>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</si>
  <si>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</si>
  <si>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</si>
  <si>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</si>
  <si>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</si>
  <si>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</si>
  <si>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</si>
  <si>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</si>
  <si>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</si>
  <si>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</si>
  <si>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ВЕДОМОСТЬ ОБЪЕМОВ И СТОИМОСТИ РАБОТ</t>
  </si>
  <si>
    <t>Выполнение комплекса работ и услуг по переустройству инженерных сетей ПАО «Газпром газораспределение Уфа» 
по объекту: «Строительство скоростной автомобильной дороги Казань – Екатеринбург на участке Дюртюли – Ачит», 
1 этап, км 0 – км 90, Республика Башкортостан»</t>
  </si>
  <si>
    <t>** Столбцы 5, 6   Ведомости объёмов и стоимости работ при заключении договора заполняются путем умножения каждой цены единицы Работы, указанной в настоящем приложении к Договору, на Коэффициент снижения запроса ценовых предложений (КСЗЦП), где КСЗЦП - это отношение цены договора, предложенной участником запроса ценовых предложений в заявке, к начальной (максимальной) цене договора, установленной в пункте 4 раздела I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</si>
</sst>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00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164" fontId="19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4" fontId="17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8" fillId="0" borderId="0" xfId="0" applyNumberFormat="1" applyFont="1"/>
    <xf numFmtId="0" fontId="0" fillId="3" borderId="0" xfId="0" applyFill="1"/>
    <xf numFmtId="3" fontId="0" fillId="0" borderId="0" xfId="0" applyNumberFormat="1"/>
    <xf numFmtId="0" fontId="9" fillId="0" borderId="1" xfId="0" quotePrefix="1" applyFont="1" applyBorder="1" applyAlignment="1" applyProtection="1">
      <alignment horizontal="left" vertical="top" wrapText="1"/>
      <protection locked="0"/>
    </xf>
    <xf numFmtId="0" fontId="9" fillId="0" borderId="2" xfId="0" quotePrefix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65" fontId="9" fillId="0" borderId="1" xfId="3" applyNumberFormat="1" applyFont="1" applyFill="1" applyBorder="1" applyAlignment="1" applyProtection="1">
      <alignment horizontal="center" vertical="center"/>
      <protection locked="0"/>
    </xf>
    <xf numFmtId="4" fontId="9" fillId="0" borderId="1" xfId="3" applyNumberFormat="1" applyFont="1" applyFill="1" applyBorder="1" applyAlignment="1" applyProtection="1">
      <alignment horizontal="center" vertical="center"/>
      <protection locked="0"/>
    </xf>
    <xf numFmtId="166" fontId="9" fillId="0" borderId="1" xfId="3" applyNumberFormat="1" applyFont="1" applyFill="1" applyBorder="1" applyAlignment="1" applyProtection="1">
      <alignment horizontal="center" vertical="center"/>
      <protection locked="0"/>
    </xf>
    <xf numFmtId="3" fontId="9" fillId="0" borderId="1" xfId="3" applyNumberFormat="1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left" vertical="top" wrapText="1"/>
      <protection locked="0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" fontId="14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view="pageBreakPreview" topLeftCell="A34" zoomScaleNormal="70" zoomScaleSheetLayoutView="100" workbookViewId="0">
      <selection activeCell="A47" sqref="A47:H47"/>
    </sheetView>
  </sheetViews>
  <sheetFormatPr defaultColWidth="8.85546875" defaultRowHeight="15" x14ac:dyDescent="0.25"/>
  <cols>
    <col min="1" max="1" width="6.7109375" style="1" customWidth="1"/>
    <col min="2" max="2" width="9.28515625" style="1" customWidth="1"/>
    <col min="3" max="3" width="51.28515625" style="1" customWidth="1"/>
    <col min="4" max="4" width="10.42578125" style="1" customWidth="1"/>
    <col min="5" max="5" width="14.85546875" style="1" customWidth="1"/>
    <col min="6" max="6" width="16.7109375" style="1" customWidth="1"/>
    <col min="7" max="7" width="18.5703125" style="1" customWidth="1"/>
    <col min="8" max="8" width="18.28515625" style="1" customWidth="1"/>
    <col min="9" max="9" width="16.7109375" style="1" customWidth="1"/>
    <col min="10" max="10" width="18.28515625" style="1" customWidth="1"/>
    <col min="11" max="11" width="16.7109375" style="1" customWidth="1"/>
    <col min="12" max="12" width="18.28515625" style="1" customWidth="1"/>
    <col min="13" max="13" width="16.7109375" style="1" customWidth="1"/>
    <col min="14" max="14" width="24.5703125" style="1" customWidth="1"/>
    <col min="15" max="15" width="18.85546875" style="1" customWidth="1"/>
    <col min="16" max="16384" width="8.85546875" style="1"/>
  </cols>
  <sheetData>
    <row r="1" spans="1:10" ht="14.45" customHeight="1" x14ac:dyDescent="0.25">
      <c r="F1" s="46" t="s">
        <v>0</v>
      </c>
      <c r="G1" s="46"/>
      <c r="H1" s="46"/>
    </row>
    <row r="2" spans="1:10" ht="14.45" customHeight="1" x14ac:dyDescent="0.25">
      <c r="F2" s="46" t="s">
        <v>1</v>
      </c>
      <c r="G2" s="46"/>
      <c r="H2" s="46"/>
    </row>
    <row r="3" spans="1:10" ht="14.45" customHeight="1" x14ac:dyDescent="0.25">
      <c r="F3" s="46" t="s">
        <v>25</v>
      </c>
      <c r="G3" s="46"/>
      <c r="H3" s="46"/>
    </row>
    <row r="4" spans="1:10" ht="15.75" x14ac:dyDescent="0.25">
      <c r="B4" s="21"/>
    </row>
    <row r="5" spans="1:10" ht="15.75" x14ac:dyDescent="0.25">
      <c r="A5" s="47" t="s">
        <v>87</v>
      </c>
      <c r="B5" s="47"/>
      <c r="C5" s="47"/>
      <c r="D5" s="47"/>
      <c r="E5" s="47"/>
      <c r="F5" s="47"/>
      <c r="G5" s="47"/>
      <c r="H5" s="47"/>
    </row>
    <row r="6" spans="1:10" ht="15.75" x14ac:dyDescent="0.25">
      <c r="B6" s="21"/>
    </row>
    <row r="7" spans="1:10" ht="62.25" customHeight="1" x14ac:dyDescent="0.25">
      <c r="A7" s="48" t="s">
        <v>88</v>
      </c>
      <c r="B7" s="48"/>
      <c r="C7" s="48"/>
      <c r="D7" s="48"/>
      <c r="E7" s="48"/>
      <c r="F7" s="48"/>
      <c r="G7" s="48"/>
      <c r="H7" s="48"/>
    </row>
    <row r="8" spans="1:10" ht="15.75" x14ac:dyDescent="0.25">
      <c r="B8" s="21"/>
    </row>
    <row r="9" spans="1:10" ht="70.150000000000006" customHeight="1" x14ac:dyDescent="0.25">
      <c r="B9" s="2" t="s">
        <v>2</v>
      </c>
      <c r="C9" s="2" t="s">
        <v>3</v>
      </c>
      <c r="D9" s="2" t="s">
        <v>4</v>
      </c>
      <c r="E9" s="2" t="s">
        <v>5</v>
      </c>
      <c r="F9" s="2" t="s">
        <v>19</v>
      </c>
      <c r="G9" s="2" t="s">
        <v>20</v>
      </c>
    </row>
    <row r="10" spans="1:10" ht="15.75" x14ac:dyDescent="0.2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I10" s="6"/>
      <c r="J10" s="6"/>
    </row>
    <row r="11" spans="1:10" ht="15.75" x14ac:dyDescent="0.25">
      <c r="B11" s="45" t="s">
        <v>7</v>
      </c>
      <c r="C11" s="45"/>
      <c r="D11" s="45"/>
      <c r="E11" s="45"/>
      <c r="F11" s="45"/>
      <c r="G11" s="45"/>
      <c r="I11" s="6"/>
      <c r="J11" s="6"/>
    </row>
    <row r="12" spans="1:10" ht="15.75" x14ac:dyDescent="0.25">
      <c r="B12" s="44" t="s">
        <v>22</v>
      </c>
      <c r="C12" s="44"/>
      <c r="D12" s="44"/>
      <c r="E12" s="44"/>
      <c r="F12" s="44"/>
      <c r="G12" s="44"/>
    </row>
    <row r="13" spans="1:10" ht="31.5" x14ac:dyDescent="0.25">
      <c r="B13" s="4" t="s">
        <v>6</v>
      </c>
      <c r="C13" s="23" t="s">
        <v>21</v>
      </c>
      <c r="D13" s="3"/>
      <c r="E13" s="5"/>
      <c r="F13" s="5"/>
      <c r="G13" s="40"/>
    </row>
    <row r="14" spans="1:10" ht="15.75" x14ac:dyDescent="0.25">
      <c r="B14" s="4" t="s">
        <v>63</v>
      </c>
      <c r="C14" s="33" t="s">
        <v>28</v>
      </c>
      <c r="D14" s="35" t="s">
        <v>52</v>
      </c>
      <c r="E14" s="36">
        <v>11647.4247</v>
      </c>
      <c r="F14" s="37">
        <v>192.76</v>
      </c>
      <c r="G14" s="5">
        <f>E14*F14</f>
        <v>2245157.59</v>
      </c>
    </row>
    <row r="15" spans="1:10" ht="15.75" x14ac:dyDescent="0.25">
      <c r="B15" s="4" t="s">
        <v>64</v>
      </c>
      <c r="C15" s="33" t="s">
        <v>29</v>
      </c>
      <c r="D15" s="35" t="s">
        <v>53</v>
      </c>
      <c r="E15" s="38">
        <v>10644.6</v>
      </c>
      <c r="F15" s="37">
        <v>1.39</v>
      </c>
      <c r="G15" s="5">
        <f t="shared" ref="G15:G37" si="0">E15*F15</f>
        <v>14795.99</v>
      </c>
    </row>
    <row r="16" spans="1:10" ht="15.75" x14ac:dyDescent="0.25">
      <c r="B16" s="4" t="s">
        <v>65</v>
      </c>
      <c r="C16" s="33" t="s">
        <v>30</v>
      </c>
      <c r="D16" s="35" t="s">
        <v>52</v>
      </c>
      <c r="E16" s="36">
        <v>11647.4247</v>
      </c>
      <c r="F16" s="37">
        <v>32.590000000000003</v>
      </c>
      <c r="G16" s="5">
        <f t="shared" si="0"/>
        <v>379589.57</v>
      </c>
    </row>
    <row r="17" spans="2:7" ht="47.25" x14ac:dyDescent="0.25">
      <c r="B17" s="4" t="s">
        <v>66</v>
      </c>
      <c r="C17" s="34" t="s">
        <v>31</v>
      </c>
      <c r="D17" s="35" t="s">
        <v>54</v>
      </c>
      <c r="E17" s="38">
        <v>372.2</v>
      </c>
      <c r="F17" s="37">
        <v>34398.550000000003</v>
      </c>
      <c r="G17" s="5">
        <f t="shared" si="0"/>
        <v>12803140.310000001</v>
      </c>
    </row>
    <row r="18" spans="2:7" ht="47.25" x14ac:dyDescent="0.25">
      <c r="B18" s="4" t="s">
        <v>67</v>
      </c>
      <c r="C18" s="34" t="s">
        <v>32</v>
      </c>
      <c r="D18" s="35" t="s">
        <v>54</v>
      </c>
      <c r="E18" s="39">
        <v>317</v>
      </c>
      <c r="F18" s="37">
        <v>51402.5</v>
      </c>
      <c r="G18" s="5">
        <f t="shared" si="0"/>
        <v>16294592.5</v>
      </c>
    </row>
    <row r="19" spans="2:7" ht="47.25" x14ac:dyDescent="0.25">
      <c r="B19" s="4" t="s">
        <v>68</v>
      </c>
      <c r="C19" s="34" t="s">
        <v>33</v>
      </c>
      <c r="D19" s="35" t="s">
        <v>54</v>
      </c>
      <c r="E19" s="39">
        <v>213</v>
      </c>
      <c r="F19" s="37">
        <v>20496.580000000002</v>
      </c>
      <c r="G19" s="5">
        <f t="shared" si="0"/>
        <v>4365771.54</v>
      </c>
    </row>
    <row r="20" spans="2:7" ht="47.25" x14ac:dyDescent="0.25">
      <c r="B20" s="4" t="s">
        <v>69</v>
      </c>
      <c r="C20" s="34" t="s">
        <v>34</v>
      </c>
      <c r="D20" s="35" t="s">
        <v>54</v>
      </c>
      <c r="E20" s="38">
        <v>126.3</v>
      </c>
      <c r="F20" s="37">
        <v>24384.79</v>
      </c>
      <c r="G20" s="5">
        <f t="shared" si="0"/>
        <v>3079798.98</v>
      </c>
    </row>
    <row r="21" spans="2:7" ht="47.25" x14ac:dyDescent="0.25">
      <c r="B21" s="4" t="s">
        <v>70</v>
      </c>
      <c r="C21" s="34" t="s">
        <v>35</v>
      </c>
      <c r="D21" s="35" t="s">
        <v>54</v>
      </c>
      <c r="E21" s="38">
        <v>166.5</v>
      </c>
      <c r="F21" s="37">
        <v>9544.06</v>
      </c>
      <c r="G21" s="5">
        <f t="shared" si="0"/>
        <v>1589085.99</v>
      </c>
    </row>
    <row r="22" spans="2:7" ht="15.75" x14ac:dyDescent="0.25">
      <c r="B22" s="4" t="s">
        <v>71</v>
      </c>
      <c r="C22" s="34" t="s">
        <v>36</v>
      </c>
      <c r="D22" s="35" t="s">
        <v>54</v>
      </c>
      <c r="E22" s="38">
        <v>2051.5</v>
      </c>
      <c r="F22" s="37">
        <v>3152.53</v>
      </c>
      <c r="G22" s="5">
        <f t="shared" si="0"/>
        <v>6467415.2999999998</v>
      </c>
    </row>
    <row r="23" spans="2:7" ht="15.75" x14ac:dyDescent="0.25">
      <c r="B23" s="4" t="s">
        <v>72</v>
      </c>
      <c r="C23" s="34" t="s">
        <v>37</v>
      </c>
      <c r="D23" s="35" t="s">
        <v>54</v>
      </c>
      <c r="E23" s="38">
        <v>1076.3</v>
      </c>
      <c r="F23" s="37">
        <v>4313.88</v>
      </c>
      <c r="G23" s="5">
        <f t="shared" si="0"/>
        <v>4643029.04</v>
      </c>
    </row>
    <row r="24" spans="2:7" ht="15.75" x14ac:dyDescent="0.25">
      <c r="B24" s="4" t="s">
        <v>73</v>
      </c>
      <c r="C24" s="34" t="s">
        <v>38</v>
      </c>
      <c r="D24" s="35" t="s">
        <v>54</v>
      </c>
      <c r="E24" s="38">
        <v>797.8</v>
      </c>
      <c r="F24" s="37">
        <v>1666.21</v>
      </c>
      <c r="G24" s="5">
        <f t="shared" si="0"/>
        <v>1329302.3400000001</v>
      </c>
    </row>
    <row r="25" spans="2:7" ht="15.75" x14ac:dyDescent="0.25">
      <c r="B25" s="4" t="s">
        <v>74</v>
      </c>
      <c r="C25" s="34" t="s">
        <v>39</v>
      </c>
      <c r="D25" s="35" t="s">
        <v>54</v>
      </c>
      <c r="E25" s="38">
        <v>480.1</v>
      </c>
      <c r="F25" s="37">
        <v>1599.58</v>
      </c>
      <c r="G25" s="5">
        <f t="shared" si="0"/>
        <v>767958.36</v>
      </c>
    </row>
    <row r="26" spans="2:7" ht="15.75" x14ac:dyDescent="0.25">
      <c r="B26" s="4" t="s">
        <v>75</v>
      </c>
      <c r="C26" s="34" t="s">
        <v>40</v>
      </c>
      <c r="D26" s="35" t="s">
        <v>54</v>
      </c>
      <c r="E26" s="38">
        <v>87.5</v>
      </c>
      <c r="F26" s="37">
        <v>3903.22</v>
      </c>
      <c r="G26" s="5">
        <f t="shared" si="0"/>
        <v>341531.75</v>
      </c>
    </row>
    <row r="27" spans="2:7" ht="15.75" x14ac:dyDescent="0.25">
      <c r="B27" s="4" t="s">
        <v>76</v>
      </c>
      <c r="C27" s="34" t="s">
        <v>41</v>
      </c>
      <c r="D27" s="35" t="s">
        <v>54</v>
      </c>
      <c r="E27" s="39">
        <v>108</v>
      </c>
      <c r="F27" s="37">
        <v>32087.91</v>
      </c>
      <c r="G27" s="5">
        <f t="shared" si="0"/>
        <v>3465494.28</v>
      </c>
    </row>
    <row r="28" spans="2:7" ht="15.75" x14ac:dyDescent="0.25">
      <c r="B28" s="4" t="s">
        <v>77</v>
      </c>
      <c r="C28" s="34" t="s">
        <v>42</v>
      </c>
      <c r="D28" s="35" t="s">
        <v>54</v>
      </c>
      <c r="E28" s="39">
        <v>35</v>
      </c>
      <c r="F28" s="37">
        <v>2825.74</v>
      </c>
      <c r="G28" s="5">
        <f t="shared" si="0"/>
        <v>98900.9</v>
      </c>
    </row>
    <row r="29" spans="2:7" ht="15.75" x14ac:dyDescent="0.25">
      <c r="B29" s="4" t="s">
        <v>78</v>
      </c>
      <c r="C29" s="34" t="s">
        <v>43</v>
      </c>
      <c r="D29" s="35" t="s">
        <v>55</v>
      </c>
      <c r="E29" s="39">
        <v>13</v>
      </c>
      <c r="F29" s="37">
        <v>27853.87</v>
      </c>
      <c r="G29" s="5">
        <f t="shared" si="0"/>
        <v>362100.31</v>
      </c>
    </row>
    <row r="30" spans="2:7" ht="15.75" x14ac:dyDescent="0.25">
      <c r="B30" s="4" t="s">
        <v>79</v>
      </c>
      <c r="C30" s="34" t="s">
        <v>44</v>
      </c>
      <c r="D30" s="35" t="s">
        <v>56</v>
      </c>
      <c r="E30" s="39">
        <v>603</v>
      </c>
      <c r="F30" s="37">
        <v>1687.84</v>
      </c>
      <c r="G30" s="5">
        <f t="shared" si="0"/>
        <v>1017767.52</v>
      </c>
    </row>
    <row r="31" spans="2:7" ht="15.75" x14ac:dyDescent="0.25">
      <c r="B31" s="4" t="s">
        <v>80</v>
      </c>
      <c r="C31" s="34" t="s">
        <v>45</v>
      </c>
      <c r="D31" s="35" t="s">
        <v>55</v>
      </c>
      <c r="E31" s="39">
        <v>30</v>
      </c>
      <c r="F31" s="37">
        <v>46683.97</v>
      </c>
      <c r="G31" s="5">
        <f t="shared" si="0"/>
        <v>1400519.1</v>
      </c>
    </row>
    <row r="32" spans="2:7" ht="15.75" x14ac:dyDescent="0.25">
      <c r="B32" s="4" t="s">
        <v>81</v>
      </c>
      <c r="C32" s="34" t="s">
        <v>46</v>
      </c>
      <c r="D32" s="35" t="s">
        <v>54</v>
      </c>
      <c r="E32" s="37">
        <v>8583.0400000000009</v>
      </c>
      <c r="F32" s="37">
        <v>160.4</v>
      </c>
      <c r="G32" s="5">
        <f t="shared" si="0"/>
        <v>1376719.62</v>
      </c>
    </row>
    <row r="33" spans="1:14" ht="31.5" x14ac:dyDescent="0.25">
      <c r="B33" s="4" t="s">
        <v>82</v>
      </c>
      <c r="C33" s="34" t="s">
        <v>47</v>
      </c>
      <c r="D33" s="35" t="s">
        <v>55</v>
      </c>
      <c r="E33" s="39">
        <v>9</v>
      </c>
      <c r="F33" s="37">
        <v>97115.77</v>
      </c>
      <c r="G33" s="5">
        <f t="shared" si="0"/>
        <v>874041.93</v>
      </c>
    </row>
    <row r="34" spans="1:14" ht="15.75" x14ac:dyDescent="0.25">
      <c r="B34" s="4" t="s">
        <v>83</v>
      </c>
      <c r="C34" s="34" t="s">
        <v>48</v>
      </c>
      <c r="D34" s="35" t="s">
        <v>55</v>
      </c>
      <c r="E34" s="39">
        <v>16</v>
      </c>
      <c r="F34" s="37">
        <v>15928.3</v>
      </c>
      <c r="G34" s="5">
        <f t="shared" si="0"/>
        <v>254852.8</v>
      </c>
    </row>
    <row r="35" spans="1:14" ht="15.75" x14ac:dyDescent="0.25">
      <c r="B35" s="4" t="s">
        <v>84</v>
      </c>
      <c r="C35" s="34" t="s">
        <v>49</v>
      </c>
      <c r="D35" s="35" t="s">
        <v>55</v>
      </c>
      <c r="E35" s="39">
        <v>73</v>
      </c>
      <c r="F35" s="37">
        <v>2996.5</v>
      </c>
      <c r="G35" s="5">
        <f t="shared" si="0"/>
        <v>218744.5</v>
      </c>
    </row>
    <row r="36" spans="1:14" ht="15.75" x14ac:dyDescent="0.25">
      <c r="B36" s="4" t="s">
        <v>85</v>
      </c>
      <c r="C36" s="34" t="s">
        <v>50</v>
      </c>
      <c r="D36" s="35" t="s">
        <v>54</v>
      </c>
      <c r="E36" s="38">
        <v>4011.2</v>
      </c>
      <c r="F36" s="37">
        <v>370.21</v>
      </c>
      <c r="G36" s="5">
        <f t="shared" si="0"/>
        <v>1484986.35</v>
      </c>
    </row>
    <row r="37" spans="1:14" ht="15.75" x14ac:dyDescent="0.25">
      <c r="B37" s="4" t="s">
        <v>86</v>
      </c>
      <c r="C37" s="34" t="s">
        <v>51</v>
      </c>
      <c r="D37" s="35" t="s">
        <v>57</v>
      </c>
      <c r="E37" s="36">
        <v>9.3341999999999992</v>
      </c>
      <c r="F37" s="37">
        <v>168998.56</v>
      </c>
      <c r="G37" s="5">
        <f t="shared" si="0"/>
        <v>1577466.36</v>
      </c>
    </row>
    <row r="38" spans="1:14" ht="18" customHeight="1" x14ac:dyDescent="0.25">
      <c r="B38" s="49" t="s">
        <v>27</v>
      </c>
      <c r="C38" s="50"/>
      <c r="D38" s="50"/>
      <c r="E38" s="50"/>
      <c r="F38" s="51"/>
      <c r="G38" s="43"/>
    </row>
    <row r="39" spans="1:14" ht="33" customHeight="1" x14ac:dyDescent="0.25">
      <c r="B39" s="4" t="s">
        <v>24</v>
      </c>
      <c r="C39" s="23" t="s">
        <v>26</v>
      </c>
      <c r="D39" s="3"/>
      <c r="E39" s="5"/>
      <c r="F39" s="5"/>
      <c r="G39" s="40"/>
    </row>
    <row r="40" spans="1:14" ht="33" customHeight="1" x14ac:dyDescent="0.25">
      <c r="B40" s="4" t="s">
        <v>61</v>
      </c>
      <c r="C40" s="41" t="s">
        <v>58</v>
      </c>
      <c r="D40" s="35" t="s">
        <v>23</v>
      </c>
      <c r="E40" s="42">
        <v>1</v>
      </c>
      <c r="F40" s="37">
        <v>1150695.8400000001</v>
      </c>
      <c r="G40" s="5">
        <f>E40*F40</f>
        <v>1150695.8400000001</v>
      </c>
    </row>
    <row r="41" spans="1:14" ht="33" customHeight="1" x14ac:dyDescent="0.25">
      <c r="B41" s="4" t="s">
        <v>62</v>
      </c>
      <c r="C41" s="41" t="s">
        <v>59</v>
      </c>
      <c r="D41" s="35" t="s">
        <v>60</v>
      </c>
      <c r="E41" s="42">
        <v>1</v>
      </c>
      <c r="F41" s="37">
        <v>287673.96000000002</v>
      </c>
      <c r="G41" s="5">
        <f>E41*F41</f>
        <v>287673.96000000002</v>
      </c>
    </row>
    <row r="42" spans="1:14" ht="15.75" x14ac:dyDescent="0.25">
      <c r="B42" s="24"/>
      <c r="C42" s="24" t="s">
        <v>16</v>
      </c>
      <c r="D42" s="24"/>
      <c r="E42" s="27"/>
      <c r="F42" s="27"/>
      <c r="G42" s="29">
        <f>SUM(G14:G41)</f>
        <v>67891132.730000004</v>
      </c>
    </row>
    <row r="43" spans="1:14" ht="16.149999999999999" customHeight="1" x14ac:dyDescent="0.25">
      <c r="B43" s="25"/>
      <c r="C43" s="25" t="s">
        <v>17</v>
      </c>
      <c r="D43" s="25"/>
      <c r="E43" s="27"/>
      <c r="F43" s="28"/>
      <c r="G43" s="29">
        <f>G42*0.2</f>
        <v>13578226.550000001</v>
      </c>
    </row>
    <row r="44" spans="1:14" ht="16.149999999999999" customHeight="1" x14ac:dyDescent="0.25">
      <c r="B44" s="26"/>
      <c r="C44" s="26" t="s">
        <v>18</v>
      </c>
      <c r="D44" s="26"/>
      <c r="E44" s="27"/>
      <c r="F44" s="28"/>
      <c r="G44" s="29">
        <f>G42+G43</f>
        <v>81469359.280000001</v>
      </c>
    </row>
    <row r="45" spans="1:14" s="7" customFormat="1" ht="97.9" customHeight="1" x14ac:dyDescent="0.25">
      <c r="A45" s="53" t="s">
        <v>8</v>
      </c>
      <c r="B45" s="53"/>
      <c r="C45" s="53"/>
      <c r="D45" s="53"/>
      <c r="E45" s="53"/>
      <c r="F45" s="53"/>
      <c r="G45" s="53"/>
      <c r="H45" s="53"/>
      <c r="I45" s="8"/>
      <c r="J45" s="9" t="s">
        <v>9</v>
      </c>
      <c r="K45" s="10"/>
      <c r="L45" s="11"/>
    </row>
    <row r="46" spans="1:14" s="7" customFormat="1" x14ac:dyDescent="0.25">
      <c r="A46" s="17"/>
      <c r="B46" s="18"/>
      <c r="C46" s="54"/>
      <c r="D46" s="54"/>
      <c r="E46" s="54"/>
      <c r="F46" s="54"/>
      <c r="G46" s="19"/>
      <c r="H46" s="20"/>
      <c r="I46" s="8"/>
      <c r="J46" s="9"/>
      <c r="K46" s="10" t="s">
        <v>9</v>
      </c>
      <c r="L46" s="11"/>
    </row>
    <row r="47" spans="1:14" s="7" customFormat="1" ht="130.5" customHeight="1" x14ac:dyDescent="0.25">
      <c r="A47" s="53" t="s">
        <v>89</v>
      </c>
      <c r="B47" s="53"/>
      <c r="C47" s="53"/>
      <c r="D47" s="53"/>
      <c r="E47" s="53"/>
      <c r="F47" s="53"/>
      <c r="G47" s="53"/>
      <c r="H47" s="53"/>
      <c r="I47" s="8"/>
      <c r="J47" s="9" t="s">
        <v>9</v>
      </c>
      <c r="K47" s="10"/>
      <c r="L47" s="11"/>
    </row>
    <row r="48" spans="1:14" s="7" customFormat="1" x14ac:dyDescent="0.25">
      <c r="A48" s="22"/>
      <c r="B48" s="12"/>
      <c r="C48" s="12"/>
      <c r="D48" s="12"/>
      <c r="E48" s="12"/>
      <c r="F48" s="13"/>
      <c r="N48" s="14"/>
    </row>
    <row r="49" spans="1:15" s="7" customFormat="1" x14ac:dyDescent="0.25">
      <c r="A49" s="55" t="s">
        <v>10</v>
      </c>
      <c r="B49" s="55"/>
      <c r="C49" s="55"/>
      <c r="D49" s="55"/>
      <c r="E49" s="55"/>
      <c r="F49" s="55"/>
      <c r="G49" s="55"/>
      <c r="H49" s="55"/>
      <c r="N49" s="14"/>
    </row>
    <row r="50" spans="1:15" s="7" customFormat="1" ht="14.45" customHeight="1" x14ac:dyDescent="0.25">
      <c r="A50" s="55" t="s">
        <v>11</v>
      </c>
      <c r="B50" s="55"/>
      <c r="C50" s="19"/>
      <c r="D50" s="56" t="s">
        <v>12</v>
      </c>
      <c r="E50" s="56"/>
      <c r="F50" s="56"/>
      <c r="G50" s="56"/>
      <c r="H50" s="56"/>
      <c r="N50" s="14"/>
    </row>
    <row r="51" spans="1:15" s="7" customFormat="1" ht="14.45" customHeight="1" x14ac:dyDescent="0.25">
      <c r="A51" s="56" t="s">
        <v>13</v>
      </c>
      <c r="B51" s="56"/>
      <c r="C51" s="56"/>
      <c r="D51" s="56" t="s">
        <v>14</v>
      </c>
      <c r="E51" s="56"/>
      <c r="F51" s="56"/>
      <c r="G51" s="56"/>
      <c r="H51" s="56"/>
      <c r="N51" s="14"/>
    </row>
    <row r="52" spans="1:15" s="7" customFormat="1" ht="14.45" customHeight="1" x14ac:dyDescent="0.25">
      <c r="A52" s="57" t="s">
        <v>15</v>
      </c>
      <c r="B52" s="57"/>
      <c r="C52" s="57"/>
      <c r="D52" s="57" t="s">
        <v>15</v>
      </c>
      <c r="E52" s="57"/>
      <c r="F52" s="57"/>
      <c r="G52" s="57"/>
      <c r="H52" s="57"/>
      <c r="N52" s="14"/>
      <c r="O52" s="15"/>
    </row>
    <row r="53" spans="1:15" s="7" customFormat="1" x14ac:dyDescent="0.25">
      <c r="A53" s="22"/>
      <c r="B53" s="52"/>
      <c r="C53" s="52"/>
      <c r="D53" s="52"/>
      <c r="E53" s="52"/>
      <c r="F53" s="16"/>
      <c r="N53" s="14"/>
      <c r="O53" s="15"/>
    </row>
  </sheetData>
  <mergeCells count="19">
    <mergeCell ref="B38:F38"/>
    <mergeCell ref="B53:E53"/>
    <mergeCell ref="A45:H45"/>
    <mergeCell ref="C46:F46"/>
    <mergeCell ref="A47:H47"/>
    <mergeCell ref="A49:H49"/>
    <mergeCell ref="A50:B50"/>
    <mergeCell ref="D50:H50"/>
    <mergeCell ref="A51:C51"/>
    <mergeCell ref="D51:H51"/>
    <mergeCell ref="A52:C52"/>
    <mergeCell ref="D52:H52"/>
    <mergeCell ref="B12:G12"/>
    <mergeCell ref="B11:G11"/>
    <mergeCell ref="F1:H1"/>
    <mergeCell ref="F2:H2"/>
    <mergeCell ref="F3:H3"/>
    <mergeCell ref="A5:H5"/>
    <mergeCell ref="A7:H7"/>
  </mergeCells>
  <phoneticPr fontId="20" type="noConversion"/>
  <printOptions horizontalCentered="1" verticalCentered="1"/>
  <pageMargins left="0.23622047244094488" right="0.23622047244094488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J54"/>
  <sheetViews>
    <sheetView topLeftCell="A20" workbookViewId="0">
      <selection activeCell="G28" sqref="G28:G53"/>
    </sheetView>
  </sheetViews>
  <sheetFormatPr defaultRowHeight="15" x14ac:dyDescent="0.25"/>
  <cols>
    <col min="7" max="7" width="11.42578125" bestFit="1" customWidth="1"/>
  </cols>
  <sheetData>
    <row r="4" spans="7:7" x14ac:dyDescent="0.25">
      <c r="G4">
        <v>5898</v>
      </c>
    </row>
    <row r="5" spans="7:7" x14ac:dyDescent="0.25">
      <c r="G5">
        <v>17304</v>
      </c>
    </row>
    <row r="6" spans="7:7" x14ac:dyDescent="0.25">
      <c r="G6">
        <v>17631</v>
      </c>
    </row>
    <row r="7" spans="7:7" x14ac:dyDescent="0.25">
      <c r="G7">
        <v>18527</v>
      </c>
    </row>
    <row r="8" spans="7:7" x14ac:dyDescent="0.25">
      <c r="G8">
        <v>19615</v>
      </c>
    </row>
    <row r="9" spans="7:7" x14ac:dyDescent="0.25">
      <c r="G9">
        <v>21358</v>
      </c>
    </row>
    <row r="10" spans="7:7" x14ac:dyDescent="0.25">
      <c r="G10">
        <v>20007</v>
      </c>
    </row>
    <row r="11" spans="7:7" x14ac:dyDescent="0.25">
      <c r="G11">
        <v>20288</v>
      </c>
    </row>
    <row r="12" spans="7:7" x14ac:dyDescent="0.25">
      <c r="G12">
        <v>24883</v>
      </c>
    </row>
    <row r="13" spans="7:7" x14ac:dyDescent="0.25">
      <c r="G13">
        <v>27720</v>
      </c>
    </row>
    <row r="14" spans="7:7" x14ac:dyDescent="0.25">
      <c r="G14">
        <v>21432</v>
      </c>
    </row>
    <row r="15" spans="7:7" x14ac:dyDescent="0.25">
      <c r="G15">
        <v>16586</v>
      </c>
    </row>
    <row r="16" spans="7:7" x14ac:dyDescent="0.25">
      <c r="G16">
        <v>18687</v>
      </c>
    </row>
    <row r="17" spans="6:10" x14ac:dyDescent="0.25">
      <c r="G17">
        <v>16001</v>
      </c>
    </row>
    <row r="18" spans="6:10" x14ac:dyDescent="0.25">
      <c r="G18">
        <v>14356</v>
      </c>
    </row>
    <row r="19" spans="6:10" x14ac:dyDescent="0.25">
      <c r="G19">
        <v>24144</v>
      </c>
    </row>
    <row r="20" spans="6:10" x14ac:dyDescent="0.25">
      <c r="G20">
        <v>35408</v>
      </c>
    </row>
    <row r="21" spans="6:10" x14ac:dyDescent="0.25">
      <c r="G21">
        <v>21248</v>
      </c>
    </row>
    <row r="22" spans="6:10" x14ac:dyDescent="0.25">
      <c r="G22">
        <v>21689</v>
      </c>
    </row>
    <row r="23" spans="6:10" x14ac:dyDescent="0.25">
      <c r="G23">
        <v>18924</v>
      </c>
    </row>
    <row r="24" spans="6:10" x14ac:dyDescent="0.25">
      <c r="G24">
        <v>23419</v>
      </c>
    </row>
    <row r="25" spans="6:10" x14ac:dyDescent="0.25">
      <c r="G25">
        <v>20843</v>
      </c>
    </row>
    <row r="26" spans="6:10" x14ac:dyDescent="0.25">
      <c r="G26">
        <v>22569</v>
      </c>
    </row>
    <row r="27" spans="6:10" x14ac:dyDescent="0.25">
      <c r="G27">
        <v>18123</v>
      </c>
    </row>
    <row r="28" spans="6:10" x14ac:dyDescent="0.25">
      <c r="F28">
        <f>G28/1000</f>
        <v>16.366</v>
      </c>
      <c r="G28" s="31">
        <v>16366</v>
      </c>
      <c r="I28">
        <f>16.366*700</f>
        <v>11456.2</v>
      </c>
      <c r="J28">
        <f>G28-I28</f>
        <v>4909.8</v>
      </c>
    </row>
    <row r="29" spans="6:10" x14ac:dyDescent="0.25">
      <c r="F29">
        <f t="shared" ref="F29:F53" si="0">G29/1000</f>
        <v>16.175999999999998</v>
      </c>
      <c r="G29" s="31">
        <v>16176</v>
      </c>
    </row>
    <row r="30" spans="6:10" x14ac:dyDescent="0.25">
      <c r="F30">
        <f t="shared" si="0"/>
        <v>17.206</v>
      </c>
      <c r="G30" s="31">
        <v>17206</v>
      </c>
    </row>
    <row r="31" spans="6:10" x14ac:dyDescent="0.25">
      <c r="F31">
        <f t="shared" si="0"/>
        <v>14.83</v>
      </c>
      <c r="G31" s="31">
        <v>14830</v>
      </c>
    </row>
    <row r="32" spans="6:10" x14ac:dyDescent="0.25">
      <c r="F32">
        <f t="shared" si="0"/>
        <v>15.253</v>
      </c>
      <c r="G32" s="31">
        <v>15253</v>
      </c>
    </row>
    <row r="33" spans="6:7" x14ac:dyDescent="0.25">
      <c r="F33">
        <f t="shared" si="0"/>
        <v>17.725999999999999</v>
      </c>
      <c r="G33" s="31">
        <v>17726</v>
      </c>
    </row>
    <row r="34" spans="6:7" x14ac:dyDescent="0.25">
      <c r="F34">
        <f t="shared" si="0"/>
        <v>13.627000000000001</v>
      </c>
      <c r="G34" s="31">
        <v>13627</v>
      </c>
    </row>
    <row r="35" spans="6:7" x14ac:dyDescent="0.25">
      <c r="F35">
        <f t="shared" si="0"/>
        <v>15.301</v>
      </c>
      <c r="G35" s="31">
        <v>15301</v>
      </c>
    </row>
    <row r="36" spans="6:7" x14ac:dyDescent="0.25">
      <c r="F36">
        <f t="shared" si="0"/>
        <v>32.319000000000003</v>
      </c>
      <c r="G36" s="31">
        <v>32319</v>
      </c>
    </row>
    <row r="37" spans="6:7" x14ac:dyDescent="0.25">
      <c r="F37">
        <f t="shared" si="0"/>
        <v>41.094000000000001</v>
      </c>
      <c r="G37" s="31">
        <v>41094</v>
      </c>
    </row>
    <row r="38" spans="6:7" x14ac:dyDescent="0.25">
      <c r="F38">
        <f t="shared" si="0"/>
        <v>38.305</v>
      </c>
      <c r="G38" s="31">
        <v>38305</v>
      </c>
    </row>
    <row r="39" spans="6:7" x14ac:dyDescent="0.25">
      <c r="F39">
        <f t="shared" si="0"/>
        <v>45.28</v>
      </c>
      <c r="G39" s="31">
        <v>45280</v>
      </c>
    </row>
    <row r="40" spans="6:7" x14ac:dyDescent="0.25">
      <c r="F40">
        <f t="shared" si="0"/>
        <v>42.39</v>
      </c>
      <c r="G40" s="31">
        <v>42390</v>
      </c>
    </row>
    <row r="41" spans="6:7" x14ac:dyDescent="0.25">
      <c r="F41">
        <f t="shared" si="0"/>
        <v>42.194000000000003</v>
      </c>
      <c r="G41" s="31">
        <v>42194</v>
      </c>
    </row>
    <row r="42" spans="6:7" x14ac:dyDescent="0.25">
      <c r="F42">
        <f t="shared" si="0"/>
        <v>44.831000000000003</v>
      </c>
      <c r="G42" s="31">
        <v>44831</v>
      </c>
    </row>
    <row r="43" spans="6:7" x14ac:dyDescent="0.25">
      <c r="F43">
        <f t="shared" si="0"/>
        <v>40.435000000000002</v>
      </c>
      <c r="G43" s="31">
        <v>40435</v>
      </c>
    </row>
    <row r="44" spans="6:7" x14ac:dyDescent="0.25">
      <c r="F44">
        <f t="shared" si="0"/>
        <v>76.527000000000001</v>
      </c>
      <c r="G44" s="31">
        <v>76527</v>
      </c>
    </row>
    <row r="45" spans="6:7" x14ac:dyDescent="0.25">
      <c r="F45">
        <f t="shared" si="0"/>
        <v>39.582999999999998</v>
      </c>
      <c r="G45" s="31">
        <v>39583</v>
      </c>
    </row>
    <row r="46" spans="6:7" x14ac:dyDescent="0.25">
      <c r="F46">
        <f t="shared" si="0"/>
        <v>32.966000000000001</v>
      </c>
      <c r="G46" s="31">
        <v>32966</v>
      </c>
    </row>
    <row r="47" spans="6:7" x14ac:dyDescent="0.25">
      <c r="F47">
        <f t="shared" si="0"/>
        <v>42.768000000000001</v>
      </c>
      <c r="G47" s="31">
        <v>42768</v>
      </c>
    </row>
    <row r="48" spans="6:7" x14ac:dyDescent="0.25">
      <c r="F48">
        <f t="shared" si="0"/>
        <v>47.476999999999997</v>
      </c>
      <c r="G48" s="31">
        <v>47477</v>
      </c>
    </row>
    <row r="49" spans="6:9" x14ac:dyDescent="0.25">
      <c r="F49">
        <f t="shared" si="0"/>
        <v>48.286000000000001</v>
      </c>
      <c r="G49" s="31">
        <v>48286</v>
      </c>
    </row>
    <row r="50" spans="6:9" x14ac:dyDescent="0.25">
      <c r="F50">
        <f t="shared" si="0"/>
        <v>38.75</v>
      </c>
      <c r="G50" s="31">
        <v>38750</v>
      </c>
    </row>
    <row r="51" spans="6:9" x14ac:dyDescent="0.25">
      <c r="F51">
        <f t="shared" si="0"/>
        <v>52.619</v>
      </c>
      <c r="G51" s="31">
        <v>52619</v>
      </c>
    </row>
    <row r="52" spans="6:9" x14ac:dyDescent="0.25">
      <c r="F52">
        <f t="shared" si="0"/>
        <v>41.75</v>
      </c>
      <c r="G52" s="31">
        <v>41750</v>
      </c>
    </row>
    <row r="53" spans="6:9" x14ac:dyDescent="0.25">
      <c r="F53">
        <f t="shared" si="0"/>
        <v>3.956</v>
      </c>
      <c r="G53" s="31">
        <v>3956</v>
      </c>
      <c r="H53" s="32">
        <f>SUM(G29:G53)</f>
        <v>861649</v>
      </c>
      <c r="I53" s="32">
        <f>H53+J28</f>
        <v>866559</v>
      </c>
    </row>
    <row r="54" spans="6:9" x14ac:dyDescent="0.25">
      <c r="G54" s="30">
        <f>SUM(G4:G53)</f>
        <v>1364675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2023-07-26T12:12:40Z</dcterms:modified>
</cp:coreProperties>
</file>