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externalLinks/externalLink37.xml" ContentType="application/vnd.openxmlformats-officedocument.spreadsheetml.externalLink+xml"/>
  <Override PartName="/xl/externalLinks/externalLink38.xml" ContentType="application/vnd.openxmlformats-officedocument.spreadsheetml.externalLink+xml"/>
  <Override PartName="/xl/externalLinks/externalLink39.xml" ContentType="application/vnd.openxmlformats-officedocument.spreadsheetml.externalLink+xml"/>
  <Override PartName="/xl/externalLinks/externalLink40.xml" ContentType="application/vnd.openxmlformats-officedocument.spreadsheetml.externalLink+xml"/>
  <Override PartName="/xl/externalLinks/externalLink41.xml" ContentType="application/vnd.openxmlformats-officedocument.spreadsheetml.externalLink+xml"/>
  <Override PartName="/xl/externalLinks/externalLink42.xml" ContentType="application/vnd.openxmlformats-officedocument.spreadsheetml.externalLink+xml"/>
  <Override PartName="/xl/externalLinks/externalLink43.xml" ContentType="application/vnd.openxmlformats-officedocument.spreadsheetml.externalLink+xml"/>
  <Override PartName="/xl/externalLinks/externalLink44.xml" ContentType="application/vnd.openxmlformats-officedocument.spreadsheetml.externalLink+xml"/>
  <Override PartName="/xl/externalLinks/externalLink45.xml" ContentType="application/vnd.openxmlformats-officedocument.spreadsheetml.externalLink+xml"/>
  <Override PartName="/xl/externalLinks/externalLink46.xml" ContentType="application/vnd.openxmlformats-officedocument.spreadsheetml.externalLink+xml"/>
  <Override PartName="/xl/externalLinks/externalLink47.xml" ContentType="application/vnd.openxmlformats-officedocument.spreadsheetml.externalLink+xml"/>
  <Override PartName="/xl/externalLinks/externalLink48.xml" ContentType="application/vnd.openxmlformats-officedocument.spreadsheetml.externalLink+xml"/>
  <Override PartName="/xl/externalLinks/externalLink49.xml" ContentType="application/vnd.openxmlformats-officedocument.spreadsheetml.externalLink+xml"/>
  <Override PartName="/xl/externalLinks/externalLink50.xml" ContentType="application/vnd.openxmlformats-officedocument.spreadsheetml.externalLink+xml"/>
  <Override PartName="/xl/externalLinks/externalLink51.xml" ContentType="application/vnd.openxmlformats-officedocument.spreadsheetml.externalLink+xml"/>
  <Override PartName="/xl/externalLinks/externalLink52.xml" ContentType="application/vnd.openxmlformats-officedocument.spreadsheetml.externalLink+xml"/>
  <Override PartName="/xl/externalLinks/externalLink53.xml" ContentType="application/vnd.openxmlformats-officedocument.spreadsheetml.externalLink+xml"/>
  <Override PartName="/xl/externalLinks/externalLink54.xml" ContentType="application/vnd.openxmlformats-officedocument.spreadsheetml.externalLink+xml"/>
  <Override PartName="/xl/externalLinks/externalLink55.xml" ContentType="application/vnd.openxmlformats-officedocument.spreadsheetml.externalLink+xml"/>
  <Override PartName="/xl/externalLinks/externalLink56.xml" ContentType="application/vnd.openxmlformats-officedocument.spreadsheetml.externalLink+xml"/>
  <Override PartName="/xl/externalLinks/externalLink57.xml" ContentType="application/vnd.openxmlformats-officedocument.spreadsheetml.externalLink+xml"/>
  <Override PartName="/xl/externalLinks/externalLink58.xml" ContentType="application/vnd.openxmlformats-officedocument.spreadsheetml.externalLink+xml"/>
  <Override PartName="/xl/externalLinks/externalLink59.xml" ContentType="application/vnd.openxmlformats-officedocument.spreadsheetml.externalLink+xml"/>
  <Override PartName="/xl/externalLinks/externalLink60.xml" ContentType="application/vnd.openxmlformats-officedocument.spreadsheetml.externalLink+xml"/>
  <Override PartName="/xl/externalLinks/externalLink61.xml" ContentType="application/vnd.openxmlformats-officedocument.spreadsheetml.externalLink+xml"/>
  <Override PartName="/xl/externalLinks/externalLink62.xml" ContentType="application/vnd.openxmlformats-officedocument.spreadsheetml.externalLink+xml"/>
  <Override PartName="/xl/externalLinks/externalLink63.xml" ContentType="application/vnd.openxmlformats-officedocument.spreadsheetml.externalLink+xml"/>
  <Override PartName="/xl/externalLinks/externalLink64.xml" ContentType="application/vnd.openxmlformats-officedocument.spreadsheetml.externalLink+xml"/>
  <Override PartName="/xl/externalLinks/externalLink65.xml" ContentType="application/vnd.openxmlformats-officedocument.spreadsheetml.externalLink+xml"/>
  <Override PartName="/xl/externalLinks/externalLink66.xml" ContentType="application/vnd.openxmlformats-officedocument.spreadsheetml.externalLink+xml"/>
  <Override PartName="/xl/externalLinks/externalLink67.xml" ContentType="application/vnd.openxmlformats-officedocument.spreadsheetml.externalLink+xml"/>
  <Override PartName="/xl/externalLinks/externalLink68.xml" ContentType="application/vnd.openxmlformats-officedocument.spreadsheetml.externalLink+xml"/>
  <Override PartName="/xl/externalLinks/externalLink69.xml" ContentType="application/vnd.openxmlformats-officedocument.spreadsheetml.externalLink+xml"/>
  <Override PartName="/xl/externalLinks/externalLink70.xml" ContentType="application/vnd.openxmlformats-officedocument.spreadsheetml.externalLink+xml"/>
  <Override PartName="/xl/externalLinks/externalLink71.xml" ContentType="application/vnd.openxmlformats-officedocument.spreadsheetml.externalLink+xml"/>
  <Override PartName="/xl/externalLinks/externalLink72.xml" ContentType="application/vnd.openxmlformats-officedocument.spreadsheetml.externalLink+xml"/>
  <Override PartName="/xl/externalLinks/externalLink73.xml" ContentType="application/vnd.openxmlformats-officedocument.spreadsheetml.externalLink+xml"/>
  <Override PartName="/xl/externalLinks/externalLink74.xml" ContentType="application/vnd.openxmlformats-officedocument.spreadsheetml.externalLink+xml"/>
  <Override PartName="/xl/externalLinks/externalLink75.xml" ContentType="application/vnd.openxmlformats-officedocument.spreadsheetml.externalLink+xml"/>
  <Override PartName="/xl/externalLinks/externalLink76.xml" ContentType="application/vnd.openxmlformats-officedocument.spreadsheetml.externalLink+xml"/>
  <Override PartName="/xl/externalLinks/externalLink77.xml" ContentType="application/vnd.openxmlformats-officedocument.spreadsheetml.externalLink+xml"/>
  <Override PartName="/xl/externalLinks/externalLink78.xml" ContentType="application/vnd.openxmlformats-officedocument.spreadsheetml.externalLink+xml"/>
  <Override PartName="/xl/externalLinks/externalLink79.xml" ContentType="application/vnd.openxmlformats-officedocument.spreadsheetml.externalLink+xml"/>
  <Override PartName="/xl/externalLinks/externalLink80.xml" ContentType="application/vnd.openxmlformats-officedocument.spreadsheetml.externalLink+xml"/>
  <Override PartName="/xl/externalLinks/externalLink81.xml" ContentType="application/vnd.openxmlformats-officedocument.spreadsheetml.externalLink+xml"/>
  <Override PartName="/xl/externalLinks/externalLink82.xml" ContentType="application/vnd.openxmlformats-officedocument.spreadsheetml.externalLink+xml"/>
  <Override PartName="/xl/externalLinks/externalLink83.xml" ContentType="application/vnd.openxmlformats-officedocument.spreadsheetml.externalLink+xml"/>
  <Override PartName="/xl/externalLinks/externalLink84.xml" ContentType="application/vnd.openxmlformats-officedocument.spreadsheetml.externalLink+xml"/>
  <Override PartName="/xl/externalLinks/externalLink85.xml" ContentType="application/vnd.openxmlformats-officedocument.spreadsheetml.externalLink+xml"/>
  <Override PartName="/xl/externalLinks/externalLink8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29"/>
  <workbookPr defaultThemeVersion="124226"/>
  <mc:AlternateContent xmlns:mc="http://schemas.openxmlformats.org/markup-compatibility/2006">
    <mc:Choice Requires="x15">
      <x15ac:absPath xmlns:x15ac="http://schemas.microsoft.com/office/spreadsheetml/2010/11/ac" url="M:\ЦЕНТР РАЗМЕЩЕНИЯ ЗАКАЗОВ\АВТОДОР ЗАКУПКИ\Анохина Алёна\В работе\Ачит\Приложение № 6. Проект договора\"/>
    </mc:Choice>
  </mc:AlternateContent>
  <xr:revisionPtr revIDLastSave="0" documentId="13_ncr:1_{B4A1CEC2-5B71-4635-8028-14EF4234500B}" xr6:coauthVersionLast="47" xr6:coauthVersionMax="47" xr10:uidLastSave="{00000000-0000-0000-0000-000000000000}"/>
  <bookViews>
    <workbookView xWindow="-120" yWindow="-120" windowWidth="29040" windowHeight="15840" tabRatio="878" xr2:uid="{00000000-000D-0000-FFFF-FFFF00000000}"/>
  </bookViews>
  <sheets>
    <sheet name="Лист1 " sheetId="33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  <externalReference r:id="rId47"/>
    <externalReference r:id="rId48"/>
    <externalReference r:id="rId49"/>
    <externalReference r:id="rId50"/>
    <externalReference r:id="rId51"/>
    <externalReference r:id="rId52"/>
    <externalReference r:id="rId53"/>
    <externalReference r:id="rId54"/>
    <externalReference r:id="rId55"/>
    <externalReference r:id="rId56"/>
    <externalReference r:id="rId57"/>
    <externalReference r:id="rId58"/>
    <externalReference r:id="rId59"/>
    <externalReference r:id="rId60"/>
    <externalReference r:id="rId61"/>
    <externalReference r:id="rId62"/>
    <externalReference r:id="rId63"/>
    <externalReference r:id="rId64"/>
    <externalReference r:id="rId65"/>
    <externalReference r:id="rId66"/>
    <externalReference r:id="rId67"/>
    <externalReference r:id="rId68"/>
    <externalReference r:id="rId69"/>
    <externalReference r:id="rId70"/>
    <externalReference r:id="rId71"/>
    <externalReference r:id="rId72"/>
    <externalReference r:id="rId73"/>
    <externalReference r:id="rId74"/>
    <externalReference r:id="rId75"/>
    <externalReference r:id="rId76"/>
    <externalReference r:id="rId77"/>
    <externalReference r:id="rId78"/>
    <externalReference r:id="rId79"/>
    <externalReference r:id="rId80"/>
    <externalReference r:id="rId81"/>
    <externalReference r:id="rId82"/>
    <externalReference r:id="rId83"/>
    <externalReference r:id="rId84"/>
    <externalReference r:id="rId85"/>
    <externalReference r:id="rId86"/>
    <externalReference r:id="rId87"/>
  </externalReferences>
  <definedNames>
    <definedName name="_" localSheetId="0" hidden="1">#REF!</definedName>
    <definedName name="_" hidden="1">#REF!</definedName>
    <definedName name="___xlfn.BAHTTEXT" hidden="1">#NAME?</definedName>
    <definedName name="__xlfn.BAHTTEXT" hidden="1">#NAME?</definedName>
    <definedName name="_FilterDatabase" localSheetId="0" hidden="1">#REF!</definedName>
    <definedName name="_FilterDatabase" hidden="1">#REF!</definedName>
    <definedName name="_xlnm._FilterDatabase" localSheetId="0" hidden="1">'Лист1 '!$A$13:$O$133</definedName>
    <definedName name="_xlnm._FilterDatabase" hidden="1">#REF!</definedName>
    <definedName name="a" localSheetId="0">#REF!</definedName>
    <definedName name="a">#REF!</definedName>
    <definedName name="Access_Button" hidden="1">"Активное_оборудование_Cabletron_Devices_Таблица1"</definedName>
    <definedName name="AccessDatabase" hidden="1">"C:\Мои документы\Благовещенск\Активное оборудование.mdb"</definedName>
    <definedName name="anscount" hidden="1">2</definedName>
    <definedName name="B_1" localSheetId="0">#REF!</definedName>
    <definedName name="B_1">#REF!</definedName>
    <definedName name="ccc" hidden="1">{#N/A,#N/A,TRUE,"Смета на пасс. обор. №1"}</definedName>
    <definedName name="d_0" localSheetId="0">#REF!</definedName>
    <definedName name="d_0">#REF!</definedName>
    <definedName name="d_01" localSheetId="0">#REF!</definedName>
    <definedName name="d_01">#REF!</definedName>
    <definedName name="d_02" localSheetId="0">#REF!</definedName>
    <definedName name="d_02">#REF!</definedName>
    <definedName name="Ds_2" localSheetId="0">#REF!</definedName>
    <definedName name="Ds_2">#REF!</definedName>
    <definedName name="EL_0" localSheetId="0">#REF!</definedName>
    <definedName name="EL_0">#REF!</definedName>
    <definedName name="Excel_BuiltIn_Print_Titles_1" localSheetId="0">#REF!</definedName>
    <definedName name="Excel_BuiltIn_Print_Titles_1">#REF!</definedName>
    <definedName name="F" localSheetId="0">'[1]К.С.М. (ПУТ)'!#REF!</definedName>
    <definedName name="F">'[1]К.С.М. (ПУТ)'!#REF!</definedName>
    <definedName name="hg" hidden="1">{#N/A,#N/A,FALSE,"Акт-Смета"}</definedName>
    <definedName name="iii" hidden="1">{#N/A,#N/A,FALSE,"Шаблон_Спец1"}</definedName>
    <definedName name="Itog" localSheetId="0">#REF!</definedName>
    <definedName name="Itog">#REF!</definedName>
    <definedName name="K_012" localSheetId="0">#REF!</definedName>
    <definedName name="K_012">#REF!</definedName>
    <definedName name="K_1" localSheetId="0">#REF!</definedName>
    <definedName name="K_1">#REF!</definedName>
    <definedName name="K_10" localSheetId="0">#REF!</definedName>
    <definedName name="K_10">#REF!</definedName>
    <definedName name="K_101">'[2]Тр.(пут)'!$P$20</definedName>
    <definedName name="K_102">'[2]Тр.(пут)'!$P$23</definedName>
    <definedName name="K_103">'[2]Тр.(пут)'!$P$26</definedName>
    <definedName name="K_104">'[2]Тр.(пут)'!$P$29</definedName>
    <definedName name="K_105">'[3]Тр.(пут)'!$P$32</definedName>
    <definedName name="K_106">'[2]Тр.(пут)'!$P$35</definedName>
    <definedName name="K_107">'[2]Тр.(пут)'!$P$38</definedName>
    <definedName name="K_108">'[2]Тр.(пут)'!$P$17</definedName>
    <definedName name="K_109">'[2]Тр.(пут)'!$P$41</definedName>
    <definedName name="K_11" localSheetId="0">#REF!</definedName>
    <definedName name="K_11">#REF!</definedName>
    <definedName name="K_12" localSheetId="0">#REF!</definedName>
    <definedName name="K_12">#REF!</definedName>
    <definedName name="K_122" localSheetId="0">#REF!</definedName>
    <definedName name="K_122">#REF!</definedName>
    <definedName name="K_13" localSheetId="0">#REF!</definedName>
    <definedName name="K_13">#REF!</definedName>
    <definedName name="K_14" localSheetId="0">#REF!</definedName>
    <definedName name="K_14">#REF!</definedName>
    <definedName name="K_15" localSheetId="0">#REF!</definedName>
    <definedName name="K_15">#REF!</definedName>
    <definedName name="K_16" localSheetId="0">#REF!</definedName>
    <definedName name="K_16">#REF!</definedName>
    <definedName name="K_2" localSheetId="0">#REF!</definedName>
    <definedName name="K_2">#REF!</definedName>
    <definedName name="K_20" localSheetId="0">#REF!</definedName>
    <definedName name="K_20">#REF!</definedName>
    <definedName name="K_3" localSheetId="0">#REF!</definedName>
    <definedName name="K_3">#REF!</definedName>
    <definedName name="K_31" localSheetId="0">'[4]ТрМ. '!#REF!</definedName>
    <definedName name="K_31">'[4]ТрМ. '!#REF!</definedName>
    <definedName name="K_4" localSheetId="0">#REF!</definedName>
    <definedName name="K_4">#REF!</definedName>
    <definedName name="K_400" localSheetId="0">#REF!</definedName>
    <definedName name="K_400">#REF!</definedName>
    <definedName name="K_44" localSheetId="0">#REF!</definedName>
    <definedName name="K_44">#REF!</definedName>
    <definedName name="K_48">'[5]Тр.(ж.д.)'!$F$43</definedName>
    <definedName name="K_49" localSheetId="0">#REF!</definedName>
    <definedName name="K_49">#REF!</definedName>
    <definedName name="K_5">[6]Тр.!$H$36</definedName>
    <definedName name="K_55" localSheetId="0">#REF!</definedName>
    <definedName name="K_55">#REF!</definedName>
    <definedName name="K_58">'[7]Тр.  (мост)'!$P$30</definedName>
    <definedName name="K_6" localSheetId="0">#REF!</definedName>
    <definedName name="K_6">#REF!</definedName>
    <definedName name="K_6а" localSheetId="0">#REF!</definedName>
    <definedName name="K_6а">#REF!</definedName>
    <definedName name="K_7" localSheetId="0">#REF!</definedName>
    <definedName name="K_7">#REF!</definedName>
    <definedName name="K_7а" localSheetId="0">'[4]ТрМ. '!#REF!</definedName>
    <definedName name="K_7а">'[4]ТрМ. '!#REF!</definedName>
    <definedName name="K_8" localSheetId="0">#REF!</definedName>
    <definedName name="K_8">#REF!</definedName>
    <definedName name="K_80" localSheetId="0">#REF!</definedName>
    <definedName name="K_80">#REF!</definedName>
    <definedName name="K_81" localSheetId="0">#REF!</definedName>
    <definedName name="K_81">#REF!</definedName>
    <definedName name="K_85" localSheetId="0">'[8]тр '!#REF!</definedName>
    <definedName name="K_85">'[8]тр '!#REF!</definedName>
    <definedName name="K_9" localSheetId="0">#REF!</definedName>
    <definedName name="K_9">#REF!</definedName>
    <definedName name="K_91" localSheetId="0">#REF!</definedName>
    <definedName name="K_91">#REF!</definedName>
    <definedName name="L_1" localSheetId="0">#REF!</definedName>
    <definedName name="L_1">#REF!</definedName>
    <definedName name="L_2" localSheetId="0">#REF!</definedName>
    <definedName name="L_2">#REF!</definedName>
    <definedName name="limcount" hidden="1">2</definedName>
    <definedName name="M__1" localSheetId="0">#REF!</definedName>
    <definedName name="M__1">#REF!</definedName>
    <definedName name="M__66" localSheetId="0">#REF!</definedName>
    <definedName name="M__66">#REF!</definedName>
    <definedName name="M__92" localSheetId="0">#REF!</definedName>
    <definedName name="M__92">#REF!</definedName>
    <definedName name="M_1" localSheetId="0">#REF!</definedName>
    <definedName name="M_1">#REF!</definedName>
    <definedName name="M_10" localSheetId="0">#REF!</definedName>
    <definedName name="M_10">#REF!</definedName>
    <definedName name="M_100" localSheetId="0">'[9]К.С.М.'!#REF!</definedName>
    <definedName name="M_100">'[9]К.С.М.'!#REF!</definedName>
    <definedName name="M_101" localSheetId="0">#REF!</definedName>
    <definedName name="M_101">#REF!</definedName>
    <definedName name="M_107" localSheetId="0">#REF!</definedName>
    <definedName name="M_107">#REF!</definedName>
    <definedName name="M_11" localSheetId="0">#REF!</definedName>
    <definedName name="M_11">#REF!</definedName>
    <definedName name="M_119" localSheetId="0">'[10]К.С.М.'!#REF!</definedName>
    <definedName name="M_119">'[10]К.С.М.'!#REF!</definedName>
    <definedName name="M_12" localSheetId="0">#REF!</definedName>
    <definedName name="M_12">#REF!</definedName>
    <definedName name="M_122">'[11]К.С.М. (2)'!$P$49</definedName>
    <definedName name="M_12а" localSheetId="0">#REF!</definedName>
    <definedName name="M_12а">#REF!</definedName>
    <definedName name="M_12б" localSheetId="0">#REF!</definedName>
    <definedName name="M_12б">#REF!</definedName>
    <definedName name="M_13" localSheetId="0">#REF!</definedName>
    <definedName name="M_13">#REF!</definedName>
    <definedName name="M_13а" localSheetId="0">#REF!</definedName>
    <definedName name="M_13а">#REF!</definedName>
    <definedName name="M_14" localSheetId="0">#REF!</definedName>
    <definedName name="M_14">#REF!</definedName>
    <definedName name="M_15" localSheetId="0">#REF!</definedName>
    <definedName name="M_15">#REF!</definedName>
    <definedName name="M_152" localSheetId="0">'[12]К.С.М.'!#REF!</definedName>
    <definedName name="M_152">'[12]К.С.М.'!#REF!</definedName>
    <definedName name="M_16" localSheetId="0">#REF!</definedName>
    <definedName name="M_16">#REF!</definedName>
    <definedName name="M_17" localSheetId="0">#REF!</definedName>
    <definedName name="M_17">#REF!</definedName>
    <definedName name="M_17a" localSheetId="0">#REF!</definedName>
    <definedName name="M_17a">#REF!</definedName>
    <definedName name="M_17б" localSheetId="0">#REF!</definedName>
    <definedName name="M_17б">#REF!</definedName>
    <definedName name="M_18">'[13]К.С.М.'!$P$42</definedName>
    <definedName name="M_188" localSheetId="0">#REF!</definedName>
    <definedName name="M_188">#REF!</definedName>
    <definedName name="M_19" localSheetId="0">#REF!</definedName>
    <definedName name="M_19">#REF!</definedName>
    <definedName name="M_1д" localSheetId="0">#REF!</definedName>
    <definedName name="M_1д">#REF!</definedName>
    <definedName name="M_2" localSheetId="0">#REF!</definedName>
    <definedName name="M_2">#REF!</definedName>
    <definedName name="M_20" localSheetId="0">#REF!</definedName>
    <definedName name="M_20">#REF!</definedName>
    <definedName name="M_20a" localSheetId="0">#REF!</definedName>
    <definedName name="M_20a">#REF!</definedName>
    <definedName name="M_21" localSheetId="0">#REF!</definedName>
    <definedName name="M_21">#REF!</definedName>
    <definedName name="M_22" localSheetId="0">#REF!</definedName>
    <definedName name="M_22">#REF!</definedName>
    <definedName name="M_222" localSheetId="0">#REF!</definedName>
    <definedName name="M_222">#REF!</definedName>
    <definedName name="M_23" localSheetId="0">#REF!</definedName>
    <definedName name="M_23">#REF!</definedName>
    <definedName name="M_24" localSheetId="0">#REF!</definedName>
    <definedName name="M_24">#REF!</definedName>
    <definedName name="M_25" localSheetId="0">#REF!</definedName>
    <definedName name="M_25">#REF!</definedName>
    <definedName name="M_25а" localSheetId="0">'[14]К.С.М.'!#REF!</definedName>
    <definedName name="M_25а">'[14]К.С.М.'!#REF!</definedName>
    <definedName name="M_25Х" localSheetId="0">'[9]К.С.М.'!#REF!</definedName>
    <definedName name="M_25Х">'[9]К.С.М.'!#REF!</definedName>
    <definedName name="M_26" localSheetId="0">#REF!</definedName>
    <definedName name="M_26">#REF!</definedName>
    <definedName name="M_27" localSheetId="0">#REF!</definedName>
    <definedName name="M_27">#REF!</definedName>
    <definedName name="M_27а" localSheetId="0">#REF!</definedName>
    <definedName name="M_27а">#REF!</definedName>
    <definedName name="M_27б" localSheetId="0">'[4]К.С.М. м'!#REF!</definedName>
    <definedName name="M_27б">'[4]К.С.М. м'!#REF!</definedName>
    <definedName name="M_28" localSheetId="0">#REF!</definedName>
    <definedName name="M_28">#REF!</definedName>
    <definedName name="M_29" localSheetId="0">#REF!</definedName>
    <definedName name="M_29">#REF!</definedName>
    <definedName name="M_2а" localSheetId="0">#REF!</definedName>
    <definedName name="M_2а">#REF!</definedName>
    <definedName name="M_2б" localSheetId="0">#REF!</definedName>
    <definedName name="M_2б">#REF!</definedName>
    <definedName name="M_2в" localSheetId="0">#REF!</definedName>
    <definedName name="M_2в">#REF!</definedName>
    <definedName name="M_2д" localSheetId="0">#REF!</definedName>
    <definedName name="M_2д">#REF!</definedName>
    <definedName name="M_3" localSheetId="0">#REF!</definedName>
    <definedName name="M_3">#REF!</definedName>
    <definedName name="M_30" localSheetId="0">#REF!</definedName>
    <definedName name="M_30">#REF!</definedName>
    <definedName name="M_308" localSheetId="0">#REF!</definedName>
    <definedName name="M_308">#REF!</definedName>
    <definedName name="M_31" localSheetId="0">#REF!</definedName>
    <definedName name="M_31">#REF!</definedName>
    <definedName name="M_37" localSheetId="0">'[14]К.С.М.'!#REF!</definedName>
    <definedName name="M_37">'[14]К.С.М.'!#REF!</definedName>
    <definedName name="M_37а" localSheetId="0">#REF!</definedName>
    <definedName name="M_37а">#REF!</definedName>
    <definedName name="M_3д" localSheetId="0">#REF!</definedName>
    <definedName name="M_3д">#REF!</definedName>
    <definedName name="M_4" localSheetId="0">#REF!</definedName>
    <definedName name="M_4">#REF!</definedName>
    <definedName name="M_42" localSheetId="0">#REF!</definedName>
    <definedName name="M_42">#REF!</definedName>
    <definedName name="M_421">'[15]К.С.М.'!$P$18</definedName>
    <definedName name="M_4а" localSheetId="0">#REF!</definedName>
    <definedName name="M_4а">#REF!</definedName>
    <definedName name="M_4д" localSheetId="0">#REF!</definedName>
    <definedName name="M_4д">#REF!</definedName>
    <definedName name="M_5" localSheetId="0">#REF!</definedName>
    <definedName name="M_5">#REF!</definedName>
    <definedName name="M_50" localSheetId="0">'[12]К.С.М.'!#REF!</definedName>
    <definedName name="M_50">'[12]К.С.М.'!#REF!</definedName>
    <definedName name="M_6" localSheetId="0">#REF!</definedName>
    <definedName name="M_6">#REF!</definedName>
    <definedName name="M_61" localSheetId="0">#REF!</definedName>
    <definedName name="M_61">#REF!</definedName>
    <definedName name="M_62" localSheetId="0">#REF!</definedName>
    <definedName name="M_62">#REF!</definedName>
    <definedName name="M_63" localSheetId="0">#REF!</definedName>
    <definedName name="M_63">#REF!</definedName>
    <definedName name="M_633" localSheetId="0">#REF!</definedName>
    <definedName name="M_633">#REF!</definedName>
    <definedName name="M_634" localSheetId="0">#REF!</definedName>
    <definedName name="M_634">#REF!</definedName>
    <definedName name="M_64" localSheetId="0">#REF!</definedName>
    <definedName name="M_64">#REF!</definedName>
    <definedName name="M_66" localSheetId="0">#REF!</definedName>
    <definedName name="M_66">#REF!</definedName>
    <definedName name="M_666" localSheetId="0">'[4]К.С.М. м'!#REF!</definedName>
    <definedName name="M_666">'[4]К.С.М. м'!#REF!</definedName>
    <definedName name="M_66666666666666666666666666666666666" localSheetId="0">#REF!</definedName>
    <definedName name="M_66666666666666666666666666666666666">#REF!</definedName>
    <definedName name="M_66б" localSheetId="0">'[16]К.С.М.'!#REF!</definedName>
    <definedName name="M_66б">'[16]К.С.М.'!#REF!</definedName>
    <definedName name="M_67" localSheetId="0">'[14]К.С.М.'!#REF!</definedName>
    <definedName name="M_67">'[14]К.С.М.'!#REF!</definedName>
    <definedName name="M_69" localSheetId="0">#REF!</definedName>
    <definedName name="M_69">#REF!</definedName>
    <definedName name="M_6a" localSheetId="0">#REF!</definedName>
    <definedName name="M_6a">#REF!</definedName>
    <definedName name="M_6а">'[17]К.С.М.'!$P$113</definedName>
    <definedName name="M_6б">'[18]К.С.М.'!$P$192</definedName>
    <definedName name="M_6бс" localSheetId="0">#REF!</definedName>
    <definedName name="M_6бс">#REF!</definedName>
    <definedName name="M_7" localSheetId="0">#REF!</definedName>
    <definedName name="M_7">#REF!</definedName>
    <definedName name="M_76a" localSheetId="0">'[14]К.С.М.'!#REF!</definedName>
    <definedName name="M_76a">'[14]К.С.М.'!#REF!</definedName>
    <definedName name="M_77" localSheetId="0">#REF!</definedName>
    <definedName name="M_77">#REF!</definedName>
    <definedName name="M_78" localSheetId="0">#REF!</definedName>
    <definedName name="M_78">#REF!</definedName>
    <definedName name="M_7а" localSheetId="0">#REF!</definedName>
    <definedName name="M_7а">#REF!</definedName>
    <definedName name="M_7б" localSheetId="0">'[14]К.С.М.'!#REF!</definedName>
    <definedName name="M_7б">'[14]К.С.М.'!#REF!</definedName>
    <definedName name="M_7к" localSheetId="0">'[19]К.С.М.'!#REF!</definedName>
    <definedName name="M_7к">'[19]К.С.М.'!#REF!</definedName>
    <definedName name="M_8" localSheetId="0">#REF!</definedName>
    <definedName name="M_8">#REF!</definedName>
    <definedName name="M_81" localSheetId="0">#REF!</definedName>
    <definedName name="M_81">#REF!</definedName>
    <definedName name="M_87" localSheetId="0">#REF!</definedName>
    <definedName name="M_87">#REF!</definedName>
    <definedName name="M_88" localSheetId="0">#REF!</definedName>
    <definedName name="M_88">#REF!</definedName>
    <definedName name="M_89" localSheetId="0">#REF!</definedName>
    <definedName name="M_89">#REF!</definedName>
    <definedName name="M_8а" localSheetId="0">'[8]К.С.М.'!#REF!</definedName>
    <definedName name="M_8а">'[8]К.С.М.'!#REF!</definedName>
    <definedName name="M_8б" localSheetId="0">#REF!</definedName>
    <definedName name="M_8б">#REF!</definedName>
    <definedName name="M_8в" localSheetId="0">'[8]К.С.М.'!#REF!</definedName>
    <definedName name="M_8в">'[8]К.С.М.'!#REF!</definedName>
    <definedName name="M_8г" localSheetId="0">'[8]К.С.М.'!#REF!</definedName>
    <definedName name="M_8г">'[8]К.С.М.'!#REF!</definedName>
    <definedName name="M_9" localSheetId="0">#REF!</definedName>
    <definedName name="M_9">#REF!</definedName>
    <definedName name="M_90" localSheetId="0">'[8]К.С.М.'!#REF!</definedName>
    <definedName name="M_90">'[8]К.С.М.'!#REF!</definedName>
    <definedName name="M_91" localSheetId="0">#REF!</definedName>
    <definedName name="M_91">#REF!</definedName>
    <definedName name="M_92" localSheetId="0">#REF!</definedName>
    <definedName name="M_92">#REF!</definedName>
    <definedName name="M_9a" localSheetId="0">#REF!</definedName>
    <definedName name="M_9a">#REF!</definedName>
    <definedName name="N_5">'[20]3'!$K$155</definedName>
    <definedName name="N_п.п." localSheetId="0" hidden="1">#REF!</definedName>
    <definedName name="N_п.п." hidden="1">#REF!</definedName>
    <definedName name="Nt_0" localSheetId="0">#REF!</definedName>
    <definedName name="Nt_0">#REF!</definedName>
    <definedName name="P_03">[2]Фм!$H$24</definedName>
    <definedName name="P_04">[2]Фм!$H$26</definedName>
    <definedName name="P_05">[2]Фм!$H$28</definedName>
    <definedName name="P_06">[2]Фм!$H$30</definedName>
    <definedName name="P_07">[2]Фм!$H$32</definedName>
    <definedName name="P_08">[2]Фм!$H$34</definedName>
    <definedName name="P_09">[2]Фм!$H$36</definedName>
    <definedName name="P_091">[2]Фм!$H$38</definedName>
    <definedName name="P_092">[2]Фм!$H$40</definedName>
    <definedName name="P_093">[2]Фм!$H$42</definedName>
    <definedName name="P_1" localSheetId="0">#REF!</definedName>
    <definedName name="P_1">#REF!</definedName>
    <definedName name="P_10" localSheetId="0">#REF!</definedName>
    <definedName name="P_10">#REF!</definedName>
    <definedName name="P_100" localSheetId="0">#REF!</definedName>
    <definedName name="P_100">#REF!</definedName>
    <definedName name="P_1000" localSheetId="0">#REF!</definedName>
    <definedName name="P_1000">#REF!</definedName>
    <definedName name="P_1001" localSheetId="0">#REF!</definedName>
    <definedName name="P_1001">#REF!</definedName>
    <definedName name="P_1002" localSheetId="0">#REF!</definedName>
    <definedName name="P_1002">#REF!</definedName>
    <definedName name="P_101" localSheetId="0">#REF!</definedName>
    <definedName name="P_101">#REF!</definedName>
    <definedName name="P_103" localSheetId="0">[19]Ф!#REF!</definedName>
    <definedName name="P_103">[19]Ф!#REF!</definedName>
    <definedName name="P_104" localSheetId="0">[19]Ф!#REF!</definedName>
    <definedName name="P_104">[19]Ф!#REF!</definedName>
    <definedName name="P_10а" localSheetId="0">#REF!</definedName>
    <definedName name="P_10а">#REF!</definedName>
    <definedName name="P_10б" localSheetId="0">#REF!</definedName>
    <definedName name="P_10б">#REF!</definedName>
    <definedName name="P_10в" localSheetId="0">#REF!</definedName>
    <definedName name="P_10в">#REF!</definedName>
    <definedName name="P_10г" localSheetId="0">#REF!</definedName>
    <definedName name="P_10г">#REF!</definedName>
    <definedName name="P_11" localSheetId="0">#REF!</definedName>
    <definedName name="P_11">#REF!</definedName>
    <definedName name="P_111" localSheetId="0">#REF!</definedName>
    <definedName name="P_111">#REF!</definedName>
    <definedName name="P_112" localSheetId="0">#REF!</definedName>
    <definedName name="P_112">#REF!</definedName>
    <definedName name="P_113" localSheetId="0">#REF!</definedName>
    <definedName name="P_113">#REF!</definedName>
    <definedName name="P_113а" localSheetId="0">#REF!</definedName>
    <definedName name="P_113а">#REF!</definedName>
    <definedName name="P_114" localSheetId="0">#REF!</definedName>
    <definedName name="P_114">#REF!</definedName>
    <definedName name="P_11а" localSheetId="0">#REF!</definedName>
    <definedName name="P_11а">#REF!</definedName>
    <definedName name="P_12" localSheetId="0">#REF!</definedName>
    <definedName name="P_12">#REF!</definedName>
    <definedName name="P_122" localSheetId="0">[21]Ф!#REF!</definedName>
    <definedName name="P_122">[21]Ф!#REF!</definedName>
    <definedName name="P_129" localSheetId="0">#REF!</definedName>
    <definedName name="P_129">#REF!</definedName>
    <definedName name="P_129а" localSheetId="0">#REF!</definedName>
    <definedName name="P_129а">#REF!</definedName>
    <definedName name="P_129б" localSheetId="0">#REF!</definedName>
    <definedName name="P_129б">#REF!</definedName>
    <definedName name="P_129в" localSheetId="0">#REF!</definedName>
    <definedName name="P_129в">#REF!</definedName>
    <definedName name="P_12а" localSheetId="0">#REF!</definedName>
    <definedName name="P_12а">#REF!</definedName>
    <definedName name="P_13" localSheetId="0">#REF!</definedName>
    <definedName name="P_13">#REF!</definedName>
    <definedName name="P_133" localSheetId="0">#REF!</definedName>
    <definedName name="P_133">#REF!</definedName>
    <definedName name="P_133а" localSheetId="0">#REF!</definedName>
    <definedName name="P_133а">#REF!</definedName>
    <definedName name="P_137" localSheetId="0">[9]Ф!#REF!</definedName>
    <definedName name="P_137">[9]Ф!#REF!</definedName>
    <definedName name="P_13a" localSheetId="0">#REF!</definedName>
    <definedName name="P_13a">#REF!</definedName>
    <definedName name="P_14" localSheetId="0">#REF!</definedName>
    <definedName name="P_14">#REF!</definedName>
    <definedName name="P_140" localSheetId="0">[16]Ф!#REF!</definedName>
    <definedName name="P_140">[16]Ф!#REF!</definedName>
    <definedName name="P_141" localSheetId="0">#REF!</definedName>
    <definedName name="P_141">#REF!</definedName>
    <definedName name="P_144" localSheetId="0">#REF!</definedName>
    <definedName name="P_144">#REF!</definedName>
    <definedName name="P_14а" localSheetId="0">#REF!</definedName>
    <definedName name="P_14а">#REF!</definedName>
    <definedName name="P_14б" localSheetId="0">#REF!</definedName>
    <definedName name="P_14б">#REF!</definedName>
    <definedName name="P_15" localSheetId="0">#REF!</definedName>
    <definedName name="P_15">#REF!</definedName>
    <definedName name="P_150" localSheetId="0">[19]Ф!#REF!</definedName>
    <definedName name="P_150">[19]Ф!#REF!</definedName>
    <definedName name="P_155" localSheetId="0">#REF!</definedName>
    <definedName name="P_155">#REF!</definedName>
    <definedName name="P_157" localSheetId="0">[9]Ф!#REF!</definedName>
    <definedName name="P_157">[9]Ф!#REF!</definedName>
    <definedName name="P_159" localSheetId="0">#REF!</definedName>
    <definedName name="P_159">#REF!</definedName>
    <definedName name="P_16" localSheetId="0">#REF!</definedName>
    <definedName name="P_16">#REF!</definedName>
    <definedName name="P_17" localSheetId="0">#REF!</definedName>
    <definedName name="P_17">#REF!</definedName>
    <definedName name="P_18" localSheetId="0">#REF!</definedName>
    <definedName name="P_18">#REF!</definedName>
    <definedName name="P_19" localSheetId="0">#REF!</definedName>
    <definedName name="P_19">#REF!</definedName>
    <definedName name="P_190" localSheetId="0">#REF!</definedName>
    <definedName name="P_190">#REF!</definedName>
    <definedName name="P_1а" localSheetId="0">#REF!</definedName>
    <definedName name="P_1а">#REF!</definedName>
    <definedName name="P_2" localSheetId="0">#REF!</definedName>
    <definedName name="P_2">#REF!</definedName>
    <definedName name="P_20" localSheetId="0">#REF!</definedName>
    <definedName name="P_20">#REF!</definedName>
    <definedName name="P_21" localSheetId="0">#REF!</definedName>
    <definedName name="P_21">#REF!</definedName>
    <definedName name="P_22" localSheetId="0">#REF!</definedName>
    <definedName name="P_22">#REF!</definedName>
    <definedName name="P_22а" localSheetId="0">[4]Ф!#REF!</definedName>
    <definedName name="P_22а">[4]Ф!#REF!</definedName>
    <definedName name="P_23" localSheetId="0">#REF!</definedName>
    <definedName name="P_23">#REF!</definedName>
    <definedName name="P_23а" localSheetId="0">[4]Ф!#REF!</definedName>
    <definedName name="P_23а">[4]Ф!#REF!</definedName>
    <definedName name="P_24" localSheetId="0">#REF!</definedName>
    <definedName name="P_24">#REF!</definedName>
    <definedName name="P_24а" localSheetId="0">#REF!</definedName>
    <definedName name="P_24а">#REF!</definedName>
    <definedName name="P_25" localSheetId="0">[19]Ф!#REF!</definedName>
    <definedName name="P_25">[19]Ф!#REF!</definedName>
    <definedName name="P_26" localSheetId="0">#REF!</definedName>
    <definedName name="P_26">#REF!</definedName>
    <definedName name="P_27" localSheetId="0">#REF!</definedName>
    <definedName name="P_27">#REF!</definedName>
    <definedName name="P_28" localSheetId="0">#REF!</definedName>
    <definedName name="P_28">#REF!</definedName>
    <definedName name="P_289" localSheetId="0">#REF!</definedName>
    <definedName name="P_289">#REF!</definedName>
    <definedName name="P_28а" localSheetId="0">#REF!</definedName>
    <definedName name="P_28а">#REF!</definedName>
    <definedName name="P_29" localSheetId="0">#REF!</definedName>
    <definedName name="P_29">#REF!</definedName>
    <definedName name="P_2a" localSheetId="0">#REF!</definedName>
    <definedName name="P_2a">#REF!</definedName>
    <definedName name="P_2ab">[22]Ф!$H$48</definedName>
    <definedName name="P_2aб" localSheetId="0">#REF!</definedName>
    <definedName name="P_2aб">#REF!</definedName>
    <definedName name="P_2б" localSheetId="0">#REF!</definedName>
    <definedName name="P_2б">#REF!</definedName>
    <definedName name="P_3" localSheetId="0">#REF!</definedName>
    <definedName name="P_3">#REF!</definedName>
    <definedName name="P_30" localSheetId="0">#REF!</definedName>
    <definedName name="P_30">#REF!</definedName>
    <definedName name="P_302" localSheetId="0">#REF!</definedName>
    <definedName name="P_302">#REF!</definedName>
    <definedName name="P_303" localSheetId="0">#REF!</definedName>
    <definedName name="P_303">#REF!</definedName>
    <definedName name="P_304" localSheetId="0">#REF!</definedName>
    <definedName name="P_304">#REF!</definedName>
    <definedName name="P_305" localSheetId="0">#REF!</definedName>
    <definedName name="P_305">#REF!</definedName>
    <definedName name="P_306" localSheetId="0">#REF!</definedName>
    <definedName name="P_306">#REF!</definedName>
    <definedName name="P_307" localSheetId="0">#REF!</definedName>
    <definedName name="P_307">#REF!</definedName>
    <definedName name="P_308" localSheetId="0">#REF!</definedName>
    <definedName name="P_308">#REF!</definedName>
    <definedName name="P_31" localSheetId="0">#REF!</definedName>
    <definedName name="P_31">#REF!</definedName>
    <definedName name="P_310" localSheetId="0">#REF!</definedName>
    <definedName name="P_310">#REF!</definedName>
    <definedName name="P_311" localSheetId="0">#REF!</definedName>
    <definedName name="P_311">#REF!</definedName>
    <definedName name="P_313" localSheetId="0">#REF!</definedName>
    <definedName name="P_313">#REF!</definedName>
    <definedName name="P_318" localSheetId="0">#REF!</definedName>
    <definedName name="P_318">#REF!</definedName>
    <definedName name="P_32" localSheetId="0">#REF!</definedName>
    <definedName name="P_32">#REF!</definedName>
    <definedName name="P_33" localSheetId="0">#REF!</definedName>
    <definedName name="P_33">#REF!</definedName>
    <definedName name="P_330" localSheetId="0">[23]Ф!#REF!</definedName>
    <definedName name="P_330">[23]Ф!#REF!</definedName>
    <definedName name="P_334" localSheetId="0">[24]Ф!#REF!</definedName>
    <definedName name="P_334">[24]Ф!#REF!</definedName>
    <definedName name="P_337" localSheetId="0">[25]Ф!#REF!</definedName>
    <definedName name="P_337">[25]Ф!#REF!</definedName>
    <definedName name="P_339" localSheetId="0">[25]Ф!#REF!</definedName>
    <definedName name="P_339">[25]Ф!#REF!</definedName>
    <definedName name="P_34" localSheetId="0">#REF!</definedName>
    <definedName name="P_34">#REF!</definedName>
    <definedName name="P_342" localSheetId="0">[25]Ф!#REF!</definedName>
    <definedName name="P_342">[25]Ф!#REF!</definedName>
    <definedName name="P_344" localSheetId="0">[24]Ф!#REF!</definedName>
    <definedName name="P_344">[24]Ф!#REF!</definedName>
    <definedName name="P_346">[26]Ф!$H$97</definedName>
    <definedName name="P_347" localSheetId="0">[25]Ф!#REF!</definedName>
    <definedName name="P_347">[25]Ф!#REF!</definedName>
    <definedName name="P_35" localSheetId="0">#REF!</definedName>
    <definedName name="P_35">#REF!</definedName>
    <definedName name="P_36" localSheetId="0">#REF!</definedName>
    <definedName name="P_36">#REF!</definedName>
    <definedName name="P_366" localSheetId="0">[9]Ф!#REF!</definedName>
    <definedName name="P_366">[9]Ф!#REF!</definedName>
    <definedName name="P_3666" localSheetId="0">[16]Ф!#REF!</definedName>
    <definedName name="P_3666">[16]Ф!#REF!</definedName>
    <definedName name="P_36а" localSheetId="0">#REF!</definedName>
    <definedName name="P_36а">#REF!</definedName>
    <definedName name="P_37" localSheetId="0">#REF!</definedName>
    <definedName name="P_37">#REF!</definedName>
    <definedName name="P_37а" localSheetId="0">#REF!</definedName>
    <definedName name="P_37а">#REF!</definedName>
    <definedName name="P_37б" localSheetId="0">#REF!</definedName>
    <definedName name="P_37б">#REF!</definedName>
    <definedName name="P_38" localSheetId="0">#REF!</definedName>
    <definedName name="P_38">#REF!</definedName>
    <definedName name="P_39" localSheetId="0">#REF!</definedName>
    <definedName name="P_39">#REF!</definedName>
    <definedName name="P_4" localSheetId="0">#REF!</definedName>
    <definedName name="P_4">#REF!</definedName>
    <definedName name="P_40" localSheetId="0">#REF!</definedName>
    <definedName name="P_40">#REF!</definedName>
    <definedName name="P_40а" localSheetId="0">#REF!</definedName>
    <definedName name="P_40а">#REF!</definedName>
    <definedName name="P_41" localSheetId="0">#REF!</definedName>
    <definedName name="P_41">#REF!</definedName>
    <definedName name="P_418" localSheetId="0">[9]Ф!#REF!</definedName>
    <definedName name="P_418">[9]Ф!#REF!</definedName>
    <definedName name="P_419" localSheetId="0">[9]Ф!#REF!</definedName>
    <definedName name="P_419">[9]Ф!#REF!</definedName>
    <definedName name="P_42" localSheetId="0">#REF!</definedName>
    <definedName name="P_42">#REF!</definedName>
    <definedName name="P_44" localSheetId="0">[19]Ф!#REF!</definedName>
    <definedName name="P_44">[19]Ф!#REF!</definedName>
    <definedName name="P_44а" localSheetId="0">[4]Ф!#REF!</definedName>
    <definedName name="P_44а">[4]Ф!#REF!</definedName>
    <definedName name="P_46" localSheetId="0">#REF!</definedName>
    <definedName name="P_46">#REF!</definedName>
    <definedName name="P_460" localSheetId="0">[16]Ф!#REF!</definedName>
    <definedName name="P_460">[16]Ф!#REF!</definedName>
    <definedName name="P_461" localSheetId="0">[16]Ф!#REF!</definedName>
    <definedName name="P_461">[16]Ф!#REF!</definedName>
    <definedName name="P_462" localSheetId="0">[16]Ф!#REF!</definedName>
    <definedName name="P_462">[16]Ф!#REF!</definedName>
    <definedName name="P_463" localSheetId="0">[16]Ф!#REF!</definedName>
    <definedName name="P_463">[16]Ф!#REF!</definedName>
    <definedName name="P_466" localSheetId="0">#REF!</definedName>
    <definedName name="P_466">#REF!</definedName>
    <definedName name="P_467" localSheetId="0">[16]Ф!#REF!</definedName>
    <definedName name="P_467">[16]Ф!#REF!</definedName>
    <definedName name="P_468" localSheetId="0">[16]Ф!#REF!</definedName>
    <definedName name="P_468">[16]Ф!#REF!</definedName>
    <definedName name="P_469" localSheetId="0">[9]Ф!#REF!</definedName>
    <definedName name="P_469">[9]Ф!#REF!</definedName>
    <definedName name="P_49" localSheetId="0">[9]Ф!#REF!</definedName>
    <definedName name="P_49">[9]Ф!#REF!</definedName>
    <definedName name="P_4a" localSheetId="0">#REF!</definedName>
    <definedName name="P_4a">#REF!</definedName>
    <definedName name="P_4b" localSheetId="0">#REF!</definedName>
    <definedName name="P_4b">#REF!</definedName>
    <definedName name="P_4а">[27]Ф!$H$28</definedName>
    <definedName name="P_4б" localSheetId="0">[4]Ф!#REF!</definedName>
    <definedName name="P_4б">[4]Ф!#REF!</definedName>
    <definedName name="P_4к" localSheetId="0">[9]Ф!#REF!</definedName>
    <definedName name="P_4к">[9]Ф!#REF!</definedName>
    <definedName name="P_5" localSheetId="0">#REF!</definedName>
    <definedName name="P_5">#REF!</definedName>
    <definedName name="P_50" localSheetId="0">[9]Ф!#REF!</definedName>
    <definedName name="P_50">[9]Ф!#REF!</definedName>
    <definedName name="P_51" localSheetId="0">#REF!</definedName>
    <definedName name="P_51">#REF!</definedName>
    <definedName name="P_533" localSheetId="0">[12]Ф!#REF!</definedName>
    <definedName name="P_533">[12]Ф!#REF!</definedName>
    <definedName name="P_55" localSheetId="0">[19]Ф!#REF!</definedName>
    <definedName name="P_55">[19]Ф!#REF!</definedName>
    <definedName name="P_55a" localSheetId="0">[9]Ф!#REF!</definedName>
    <definedName name="P_55a">[9]Ф!#REF!</definedName>
    <definedName name="P_55а" localSheetId="0">[9]Ф!#REF!</definedName>
    <definedName name="P_55а">[9]Ф!#REF!</definedName>
    <definedName name="P_56" localSheetId="0">[9]Ф!#REF!</definedName>
    <definedName name="P_56">[9]Ф!#REF!</definedName>
    <definedName name="P_569" localSheetId="0">[9]Ф!#REF!</definedName>
    <definedName name="P_569">[9]Ф!#REF!</definedName>
    <definedName name="P_57" localSheetId="0">[9]Ф!#REF!</definedName>
    <definedName name="P_57">[9]Ф!#REF!</definedName>
    <definedName name="P_57а" localSheetId="0">#REF!</definedName>
    <definedName name="P_57а">#REF!</definedName>
    <definedName name="P_5а" localSheetId="0">#REF!</definedName>
    <definedName name="P_5а">#REF!</definedName>
    <definedName name="P_6" localSheetId="0">#REF!</definedName>
    <definedName name="P_6">#REF!</definedName>
    <definedName name="P_600" localSheetId="0">#REF!</definedName>
    <definedName name="P_600">#REF!</definedName>
    <definedName name="P_62" localSheetId="0">[9]Ф!#REF!</definedName>
    <definedName name="P_62">[9]Ф!#REF!</definedName>
    <definedName name="P_63" localSheetId="0">[9]Ф!#REF!</definedName>
    <definedName name="P_63">[9]Ф!#REF!</definedName>
    <definedName name="P_66" localSheetId="0">#REF!</definedName>
    <definedName name="P_66">#REF!</definedName>
    <definedName name="P_6а" localSheetId="0">#REF!</definedName>
    <definedName name="P_6а">#REF!</definedName>
    <definedName name="P_7" localSheetId="0">#REF!</definedName>
    <definedName name="P_7">#REF!</definedName>
    <definedName name="P_71" localSheetId="0">[9]Ф!#REF!</definedName>
    <definedName name="P_71">[9]Ф!#REF!</definedName>
    <definedName name="P_72" localSheetId="0">[10]Ф!#REF!</definedName>
    <definedName name="P_72">[10]Ф!#REF!</definedName>
    <definedName name="P_73" localSheetId="0">[10]Ф!#REF!</definedName>
    <definedName name="P_73">[10]Ф!#REF!</definedName>
    <definedName name="P_73а" localSheetId="0">[10]Ф!#REF!</definedName>
    <definedName name="P_73а">[10]Ф!#REF!</definedName>
    <definedName name="P_74" localSheetId="0">[12]Ф!#REF!</definedName>
    <definedName name="P_74">[12]Ф!#REF!</definedName>
    <definedName name="P_76" localSheetId="0">#REF!</definedName>
    <definedName name="P_76">#REF!</definedName>
    <definedName name="P_78" localSheetId="0">#REF!</definedName>
    <definedName name="P_78">#REF!</definedName>
    <definedName name="P_8" localSheetId="0">#REF!</definedName>
    <definedName name="P_8">#REF!</definedName>
    <definedName name="P_82" localSheetId="0">#REF!</definedName>
    <definedName name="P_82">#REF!</definedName>
    <definedName name="P_88" localSheetId="0">#REF!</definedName>
    <definedName name="P_88">#REF!</definedName>
    <definedName name="P_9" localSheetId="0">#REF!</definedName>
    <definedName name="P_9">#REF!</definedName>
    <definedName name="P_91" localSheetId="0">[9]Ф!#REF!</definedName>
    <definedName name="P_91">[9]Ф!#REF!</definedName>
    <definedName name="P_910" localSheetId="0">[9]Ф!#REF!</definedName>
    <definedName name="P_910">[9]Ф!#REF!</definedName>
    <definedName name="P_911" localSheetId="0">#REF!</definedName>
    <definedName name="P_911">#REF!</definedName>
    <definedName name="P_91а" localSheetId="0">[8]Ф!#REF!</definedName>
    <definedName name="P_91а">[8]Ф!#REF!</definedName>
    <definedName name="P_92" localSheetId="0">[9]Ф!#REF!</definedName>
    <definedName name="P_92">[9]Ф!#REF!</definedName>
    <definedName name="P_93">[28]Ф!$H$77</definedName>
    <definedName name="P_98" localSheetId="0">#REF!</definedName>
    <definedName name="P_98">#REF!</definedName>
    <definedName name="P_98а" localSheetId="0">#REF!</definedName>
    <definedName name="P_98а">#REF!</definedName>
    <definedName name="P_9a" localSheetId="0">#REF!</definedName>
    <definedName name="P_9a">#REF!</definedName>
    <definedName name="R_1" localSheetId="0">#REF!</definedName>
    <definedName name="R_1">#REF!</definedName>
    <definedName name="R_1a" localSheetId="0">#REF!</definedName>
    <definedName name="R_1a">#REF!</definedName>
    <definedName name="R_1b" localSheetId="0">#REF!</definedName>
    <definedName name="R_1b">#REF!</definedName>
    <definedName name="R_2" localSheetId="0">#REF!</definedName>
    <definedName name="R_2">#REF!</definedName>
    <definedName name="R_kjxl55" localSheetId="0" hidden="1">#REF!</definedName>
    <definedName name="R_kjxl55" hidden="1">#REF!</definedName>
    <definedName name="S_0" localSheetId="0">#REF!</definedName>
    <definedName name="S_0">#REF!</definedName>
    <definedName name="S_01" localSheetId="0">#REF!</definedName>
    <definedName name="S_01">#REF!</definedName>
    <definedName name="S_02" localSheetId="0">#REF!</definedName>
    <definedName name="S_02">#REF!</definedName>
    <definedName name="sencount" hidden="1">4</definedName>
    <definedName name="SM_STO" localSheetId="0">#REF!</definedName>
    <definedName name="SM_STO">#REF!</definedName>
    <definedName name="Sp_0" localSheetId="0">#REF!</definedName>
    <definedName name="Sp_0">#REF!</definedName>
    <definedName name="Sp_01" localSheetId="0">#REF!</definedName>
    <definedName name="Sp_01">#REF!</definedName>
    <definedName name="Sp_1" localSheetId="0">#REF!</definedName>
    <definedName name="Sp_1">#REF!</definedName>
    <definedName name="Ss_0" localSheetId="0">#REF!</definedName>
    <definedName name="Ss_0">#REF!</definedName>
    <definedName name="st_0" localSheetId="0">#REF!</definedName>
    <definedName name="st_0">#REF!</definedName>
    <definedName name="st_01" localSheetId="0">#REF!</definedName>
    <definedName name="st_01">#REF!</definedName>
    <definedName name="st_02" localSheetId="0">#REF!</definedName>
    <definedName name="st_02">#REF!</definedName>
    <definedName name="SUM_" localSheetId="0">#REF!</definedName>
    <definedName name="SUM_">#REF!</definedName>
    <definedName name="t_0" localSheetId="0">#REF!</definedName>
    <definedName name="t_0">#REF!</definedName>
    <definedName name="v_0" localSheetId="0">#REF!</definedName>
    <definedName name="v_0">#REF!</definedName>
    <definedName name="VR_0" localSheetId="0">'[29]зим '!#REF!</definedName>
    <definedName name="VR_0">'[29]зим '!#REF!</definedName>
    <definedName name="Vr_1" localSheetId="0">#REF!</definedName>
    <definedName name="Vr_1">#REF!</definedName>
    <definedName name="Vrt_1" localSheetId="0">#REF!</definedName>
    <definedName name="Vrt_1">#REF!</definedName>
    <definedName name="w_0" localSheetId="0">#REF!</definedName>
    <definedName name="w_0">#REF!</definedName>
    <definedName name="wrn.1." hidden="1">{#N/A,#N/A,FALSE,"Шаблон_Спец1"}</definedName>
    <definedName name="wrn.2" hidden="1">{#N/A,#N/A,FALSE,"Шаблон_Спец1"}</definedName>
    <definedName name="wrn.Coded._.IAS._.FS." hidden="1">{"IASTrail",#N/A,FALSE,"IAS"}</definedName>
    <definedName name="wrn.Fixed._.Assets._.Note._.and._.Depreciation." hidden="1">{#N/A,#N/A,FALSE,"FA_1";#N/A,#N/A,FALSE,"Dep'n SE";#N/A,#N/A,FALSE,"Dep'n FC"}</definedName>
    <definedName name="wrn.Full._.IAS._.STATEMENTS." hidden="1">{"IASBS",#N/A,FALSE,"IAS";"IASPL",#N/A,FALSE,"IAS";#N/A,#N/A,FALSE,"CF DIR";"IASNotes",#N/A,FALSE,"IAS";#N/A,#N/A,FALSE,"FA_1";#N/A,#N/A,FALSE,"Dep'n FC";#N/A,#N/A,FALSE,"Dep'n SE";#N/A,#N/A,FALSE,"Inv_1";#N/A,#N/A,FALSE,"NMG";#N/A,#N/A,FALSE,"Recon";#N/A,#N/A,FALSE,"EPS"}</definedName>
    <definedName name="wrn.Full._.TRAIL." hidden="1">{"IAS Mapping",#N/A,FALSE,"RSA_FS";#N/A,#N/A,FALSE,"CHECK!";#N/A,#N/A,FALSE,"Recon";#N/A,#N/A,FALSE,"NMG";#N/A,#N/A,FALSE,"Journals";"AnalRSA",#N/A,FALSE,"PL-Anal";"AnalIAS",#N/A,FALSE,"PL-Anal";#N/A,#N/A,FALSE,"COS"}</definedName>
    <definedName name="wrn.Help." hidden="1">{#N/A,#N/A,TRUE,"MAP";#N/A,#N/A,TRUE,"STEPS";#N/A,#N/A,TRUE,"RULES"}</definedName>
    <definedName name="wrn.IAS._.BS._.PL._.CF._.and._.Notes." hidden="1">{"IASBS",#N/A,TRUE,"IAS";"IASPL",#N/A,TRUE,"IAS";"IASNotes",#N/A,TRUE,"IAS";"CFDir - expanded",#N/A,TRUE,"CF DIR"}</definedName>
    <definedName name="wrn.IAS._.FS._.ZOOMED._.IN._.Forms." hidden="1">{"IAS_ShortView_1",#N/A,FALSE,"IAS";"IAS_ShortView_2",#N/A,FALSE,"IAS";"IAS_ShortView_3",#N/A,FALSE,"IAS";"IAS_ShortView_4",#N/A,FALSE,"IAS";"IAS_ShortView_5",#N/A,FALSE,"IAS";"IAS_ShortView_6",#N/A,FALSE,"IAS";"IAS_ShortView_7",#N/A,FALSE,"IAS";"CFDir - Zoomed In",#N/A,FALSE,"CF DIR"}</definedName>
    <definedName name="wrn.IAS._.Mapping." hidden="1">{"IAS Mapping",#N/A,TRUE,"RSA_FS"}</definedName>
    <definedName name="wrn.Inflation._.factors._.used." hidden="1">{#N/A,#N/A,FALSE,"Infl_fact"}</definedName>
    <definedName name="wrn.o9." hidden="1">{#N/A,#N/A,FALSE,"Акт-Смета"}</definedName>
    <definedName name="wrn.PL._.Analysis." hidden="1">{"AnalRSA",#N/A,TRUE,"PL-Anal";"AnalIAS",#N/A,TRUE,"PL-Anal"}</definedName>
    <definedName name="wrn.RSA._.BS._.and._.PL." hidden="1">{"BS1",#N/A,TRUE,"RSA_FS";"BS2",#N/A,TRUE,"RSA_FS";"BS3",#N/A,TRUE,"RSA_FS"}</definedName>
    <definedName name="wrn.sp2344." hidden="1">{#N/A,#N/A,TRUE,"Смета на пасс. обор. №1"}</definedName>
    <definedName name="wrn.sp2345" hidden="1">{#N/A,#N/A,TRUE,"Смета на пасс. обор. №1"}</definedName>
    <definedName name="wrn.Все." hidden="1">{#N/A,#N/A,TRUE,"Смета";#N/A,#N/A,TRUE,"Износ";#N/A,#N/A,TRUE,"Материалы";#N/A,#N/A,TRUE,"Оклад";#N/A,#N/A,TRUE,"Амортизация";#N/A,#N/A,TRUE,"Транспорт";#N/A,#N/A,TRUE,"Задание"}</definedName>
    <definedName name="wrn.о1." hidden="1">{#N/A,#N/A,FALSE,"Акт-Смета"}</definedName>
    <definedName name="wrn.тест." hidden="1">{#N/A,#N/A,TRUE,"Транспорт";#N/A,#N/A,TRUE,"Оклад"}</definedName>
    <definedName name="Xcgg" localSheetId="0">#REF!</definedName>
    <definedName name="Xcgg">#REF!</definedName>
    <definedName name="z_0" localSheetId="0">#REF!</definedName>
    <definedName name="z_0">#REF!</definedName>
    <definedName name="z_01" localSheetId="0">#REF!</definedName>
    <definedName name="z_01">#REF!</definedName>
    <definedName name="Z_01B9E34F_80F0_46B9_B861_74B2A43D41B8_.wvu.FilterData" localSheetId="0" hidden="1">#REF!</definedName>
    <definedName name="Z_01B9E34F_80F0_46B9_B861_74B2A43D41B8_.wvu.FilterData" hidden="1">#REF!</definedName>
    <definedName name="Z_01C47C6E_73EE_40C4_8D09_6491185BFAFB_.wvu.FilterData" localSheetId="0" hidden="1">#REF!</definedName>
    <definedName name="Z_01C47C6E_73EE_40C4_8D09_6491185BFAFB_.wvu.FilterData" hidden="1">#REF!</definedName>
    <definedName name="Z_040DD8BD_D054_43F6_9140_DA543CBAAE85_.wvu.FilterData" localSheetId="0" hidden="1">#REF!</definedName>
    <definedName name="Z_040DD8BD_D054_43F6_9140_DA543CBAAE85_.wvu.FilterData" hidden="1">#REF!</definedName>
    <definedName name="Z_04F359AE_C2F8_4E6E_9445_639809E70C2B_.wvu.FilterData" localSheetId="0" hidden="1">#REF!</definedName>
    <definedName name="Z_04F359AE_C2F8_4E6E_9445_639809E70C2B_.wvu.FilterData" hidden="1">#REF!</definedName>
    <definedName name="Z_0547618D_99D3_445E_BB47_C926B9693DB3_.wvu.FilterData" localSheetId="0" hidden="1">#REF!</definedName>
    <definedName name="Z_0547618D_99D3_445E_BB47_C926B9693DB3_.wvu.FilterData" hidden="1">#REF!</definedName>
    <definedName name="Z_06CB3EB2_D4A3_4793_B407_9559F20FAAAE_.wvu.FilterData" localSheetId="0" hidden="1">#REF!</definedName>
    <definedName name="Z_06CB3EB2_D4A3_4793_B407_9559F20FAAAE_.wvu.FilterData" hidden="1">#REF!</definedName>
    <definedName name="Z_06F21C74_6BE8_4794_81F1_36C8305A2961_.wvu.FilterData" localSheetId="0" hidden="1">#REF!</definedName>
    <definedName name="Z_06F21C74_6BE8_4794_81F1_36C8305A2961_.wvu.FilterData" hidden="1">#REF!</definedName>
    <definedName name="Z_07830EC9_AADE_45ED_8B8D_20C0CE7C8B70_.wvu.FilterData" localSheetId="0" hidden="1">#REF!</definedName>
    <definedName name="Z_07830EC9_AADE_45ED_8B8D_20C0CE7C8B70_.wvu.FilterData" hidden="1">#REF!</definedName>
    <definedName name="Z_07868AE6_27AA_4310_BAAC_8AC06EAC052D_.wvu.FilterData" localSheetId="0" hidden="1">#REF!</definedName>
    <definedName name="Z_07868AE6_27AA_4310_BAAC_8AC06EAC052D_.wvu.FilterData" hidden="1">#REF!</definedName>
    <definedName name="Z_07BE7D07_EAEC_4901_80DE_3595577F308A_.wvu.FilterData" localSheetId="0" hidden="1">#REF!</definedName>
    <definedName name="Z_07BE7D07_EAEC_4901_80DE_3595577F308A_.wvu.FilterData" hidden="1">#REF!</definedName>
    <definedName name="Z_08020EC2_D5A6_490B_9239_7BF78C164E2C_.wvu.FilterData" localSheetId="0" hidden="1">#REF!</definedName>
    <definedName name="Z_08020EC2_D5A6_490B_9239_7BF78C164E2C_.wvu.FilterData" hidden="1">#REF!</definedName>
    <definedName name="Z_09462F94_2769_47EB_B3C3_3E74F510592A_.wvu.FilterData" localSheetId="0" hidden="1">#REF!</definedName>
    <definedName name="Z_09462F94_2769_47EB_B3C3_3E74F510592A_.wvu.FilterData" hidden="1">#REF!</definedName>
    <definedName name="Z_09F2EF98_EB70_4D7D_B098_01C0ABD72D72_.wvu.FilterData" localSheetId="0" hidden="1">#REF!</definedName>
    <definedName name="Z_09F2EF98_EB70_4D7D_B098_01C0ABD72D72_.wvu.FilterData" hidden="1">#REF!</definedName>
    <definedName name="Z_0AB68407_2AB6_4CA7_B142_4E81F8B0217A_.wvu.FilterData" localSheetId="0" hidden="1">#REF!</definedName>
    <definedName name="Z_0AB68407_2AB6_4CA7_B142_4E81F8B0217A_.wvu.FilterData" hidden="1">#REF!</definedName>
    <definedName name="Z_0AB68407_2AB6_4CA7_B142_4E81F8B0217A_.wvu.Rows" localSheetId="0" hidden="1">#REF!,#REF!,#REF!,#REF!,#REF!,#REF!,#REF!,#REF!,#REF!,#REF!,#REF!,#REF!,#REF!,#REF!,#REF!,#REF!,#REF!,#REF!,#REF!,#REF!,#REF!,#REF!,#REF!,#REF!,#REF!,#REF!,#REF!,#REF!,#REF!,#REF!,#REF!,#REF!,#REF!,#REF!,#REF!,#REF!,#REF!,#REF!,#REF!,#REF!,#REF!,#REF!,#REF!,#REF!</definedName>
    <definedName name="Z_0AB68407_2AB6_4CA7_B142_4E81F8B0217A_.wvu.Rows" hidden="1">#REF!,#REF!,#REF!,#REF!,#REF!,#REF!,#REF!,#REF!,#REF!,#REF!,#REF!,#REF!,#REF!,#REF!,#REF!,#REF!,#REF!,#REF!,#REF!,#REF!,#REF!,#REF!,#REF!,#REF!,#REF!,#REF!,#REF!,#REF!,#REF!,#REF!,#REF!,#REF!,#REF!,#REF!,#REF!,#REF!,#REF!,#REF!,#REF!,#REF!,#REF!,#REF!,#REF!,#REF!</definedName>
    <definedName name="Z_0B85430C_45DD_4286_ABA4_7FF797A27DCE_.wvu.FilterData" localSheetId="0" hidden="1">#REF!</definedName>
    <definedName name="Z_0B85430C_45DD_4286_ABA4_7FF797A27DCE_.wvu.FilterData" hidden="1">#REF!</definedName>
    <definedName name="Z_0B9BA97A_1378_477A_9505_9EC28EDDEBC6_.wvu.FilterData" localSheetId="0" hidden="1">#REF!</definedName>
    <definedName name="Z_0B9BA97A_1378_477A_9505_9EC28EDDEBC6_.wvu.FilterData" hidden="1">#REF!</definedName>
    <definedName name="Z_0D5F6C64_80DC_4C9D_9322_FB8825A62010_.wvu.FilterData" localSheetId="0" hidden="1">#REF!</definedName>
    <definedName name="Z_0D5F6C64_80DC_4C9D_9322_FB8825A62010_.wvu.FilterData" hidden="1">#REF!</definedName>
    <definedName name="Z_0ED647E8_4EEC_4A0D_9BC3_E1B24058B5A7_.wvu.FilterData" localSheetId="0" hidden="1">#REF!</definedName>
    <definedName name="Z_0ED647E8_4EEC_4A0D_9BC3_E1B24058B5A7_.wvu.FilterData" hidden="1">#REF!</definedName>
    <definedName name="Z_0FEE6DF0_B6B1_409E_9012_941C2AD3D757_.wvu.FilterData" localSheetId="0" hidden="1">#REF!</definedName>
    <definedName name="Z_0FEE6DF0_B6B1_409E_9012_941C2AD3D757_.wvu.FilterData" hidden="1">#REF!</definedName>
    <definedName name="Z_1" localSheetId="0">#REF!</definedName>
    <definedName name="Z_1">#REF!</definedName>
    <definedName name="Z_123868D4_54BE_4BF2_BFE5_762F87CCFE6E_.wvu.FilterData" localSheetId="0" hidden="1">#REF!</definedName>
    <definedName name="Z_123868D4_54BE_4BF2_BFE5_762F87CCFE6E_.wvu.FilterData" hidden="1">#REF!</definedName>
    <definedName name="Z_149A251D_CD71_4A1A_A398_F9876C4B21F8_.wvu.FilterData" localSheetId="0" hidden="1">#REF!</definedName>
    <definedName name="Z_149A251D_CD71_4A1A_A398_F9876C4B21F8_.wvu.FilterData" hidden="1">#REF!</definedName>
    <definedName name="Z_15D77F25_0280_4EEF_B787_A334AC98CE0A_.wvu.FilterData" localSheetId="0" hidden="1">#REF!</definedName>
    <definedName name="Z_15D77F25_0280_4EEF_B787_A334AC98CE0A_.wvu.FilterData" hidden="1">#REF!</definedName>
    <definedName name="Z_15E363F5_6D89_4329_B525_F25B1BD44BFF_.wvu.FilterData" localSheetId="0" hidden="1">#REF!</definedName>
    <definedName name="Z_15E363F5_6D89_4329_B525_F25B1BD44BFF_.wvu.FilterData" hidden="1">#REF!</definedName>
    <definedName name="Z_1615E3F4_A531_4807_BF07_3B2E69772A77_.wvu.FilterData" localSheetId="0" hidden="1">#REF!</definedName>
    <definedName name="Z_1615E3F4_A531_4807_BF07_3B2E69772A77_.wvu.FilterData" hidden="1">#REF!</definedName>
    <definedName name="Z_17E084A6_F624_4F2A_A79B_8563FAB4AE96_.wvu.FilterData" localSheetId="0" hidden="1">#REF!</definedName>
    <definedName name="Z_17E084A6_F624_4F2A_A79B_8563FAB4AE96_.wvu.FilterData" hidden="1">#REF!</definedName>
    <definedName name="Z_184726B2_EF0C_425E_B815_4EC258A6C9DB_.wvu.FilterData" localSheetId="0" hidden="1">#REF!</definedName>
    <definedName name="Z_184726B2_EF0C_425E_B815_4EC258A6C9DB_.wvu.FilterData" hidden="1">#REF!</definedName>
    <definedName name="Z_18A8D7D5_DF9E_4A4D_8EFF_A9EE9DF60A27_.wvu.FilterData" localSheetId="0" hidden="1">#REF!</definedName>
    <definedName name="Z_18A8D7D5_DF9E_4A4D_8EFF_A9EE9DF60A27_.wvu.FilterData" hidden="1">#REF!</definedName>
    <definedName name="Z_19A53A0C_7ADB_4052_B347_0E4C8E111035_.wvu.FilterData" localSheetId="0" hidden="1">#REF!</definedName>
    <definedName name="Z_19A53A0C_7ADB_4052_B347_0E4C8E111035_.wvu.FilterData" hidden="1">#REF!</definedName>
    <definedName name="Z_1CE615D2_413C_43CB_8F33_9248DBCBF858_.wvu.FilterData" localSheetId="0" hidden="1">#REF!</definedName>
    <definedName name="Z_1CE615D2_413C_43CB_8F33_9248DBCBF858_.wvu.FilterData" hidden="1">#REF!</definedName>
    <definedName name="Z_1DB39D48_C794_493B_AA3A_1E828B55A91A_.wvu.FilterData" localSheetId="0" hidden="1">#REF!</definedName>
    <definedName name="Z_1DB39D48_C794_493B_AA3A_1E828B55A91A_.wvu.FilterData" hidden="1">#REF!</definedName>
    <definedName name="Z_1DE18FEB_0768_44AE_B506_5F73E524ACCA_.wvu.FilterData" localSheetId="0" hidden="1">#REF!</definedName>
    <definedName name="Z_1DE18FEB_0768_44AE_B506_5F73E524ACCA_.wvu.FilterData" hidden="1">#REF!</definedName>
    <definedName name="Z_1E6A9DD8_5B95_4131_B289_F29A975A49A6_.wvu.FilterData" localSheetId="0" hidden="1">#REF!</definedName>
    <definedName name="Z_1E6A9DD8_5B95_4131_B289_F29A975A49A6_.wvu.FilterData" hidden="1">#REF!</definedName>
    <definedName name="Z_1E6A9DD8_5B95_4131_B289_F29A975A49A6_.wvu.PrintTitles" localSheetId="0" hidden="1">#REF!</definedName>
    <definedName name="Z_1E6A9DD8_5B95_4131_B289_F29A975A49A6_.wvu.PrintTitles" hidden="1">#REF!</definedName>
    <definedName name="Z_1E798AD5_C1E3_4A7A_A5A8_2BD7D32A8590_.wvu.FilterData" localSheetId="0" hidden="1">#REF!</definedName>
    <definedName name="Z_1E798AD5_C1E3_4A7A_A5A8_2BD7D32A8590_.wvu.FilterData" hidden="1">#REF!</definedName>
    <definedName name="Z_1F446AC4_5836_4260_A19C_4DA439F4B49D_.wvu.FilterData" localSheetId="0" hidden="1">#REF!</definedName>
    <definedName name="Z_1F446AC4_5836_4260_A19C_4DA439F4B49D_.wvu.FilterData" hidden="1">#REF!</definedName>
    <definedName name="Z_1F8A7AB2_1A58_4E9F_9E30_61282D0795C4_.wvu.FilterData" localSheetId="0" hidden="1">#REF!</definedName>
    <definedName name="Z_1F8A7AB2_1A58_4E9F_9E30_61282D0795C4_.wvu.FilterData" hidden="1">#REF!</definedName>
    <definedName name="Z_1F972D8D_5BFF_4180_87FB_A67EE7518876_.wvu.FilterData" localSheetId="0" hidden="1">#REF!</definedName>
    <definedName name="Z_1F972D8D_5BFF_4180_87FB_A67EE7518876_.wvu.FilterData" hidden="1">#REF!</definedName>
    <definedName name="Z_20B88347_EA71_4B72_96F6_0430DD6CF683_.wvu.FilterData" localSheetId="0" hidden="1">#REF!</definedName>
    <definedName name="Z_20B88347_EA71_4B72_96F6_0430DD6CF683_.wvu.FilterData" hidden="1">#REF!</definedName>
    <definedName name="Z_2126CDAB_1156_4E6C_97E1_AA9A65DD6B1C_.wvu.FilterData" localSheetId="0" hidden="1">#REF!</definedName>
    <definedName name="Z_2126CDAB_1156_4E6C_97E1_AA9A65DD6B1C_.wvu.FilterData" hidden="1">#REF!</definedName>
    <definedName name="Z_2139F629_098E_4DBA_80EC_9CAE7B114E3D_.wvu.FilterData" localSheetId="0" hidden="1">#REF!</definedName>
    <definedName name="Z_2139F629_098E_4DBA_80EC_9CAE7B114E3D_.wvu.FilterData" hidden="1">#REF!</definedName>
    <definedName name="Z_233204EA_2E5C_465D_A673_CD1522792965_.wvu.FilterData" localSheetId="0" hidden="1">#REF!</definedName>
    <definedName name="Z_233204EA_2E5C_465D_A673_CD1522792965_.wvu.FilterData" hidden="1">#REF!</definedName>
    <definedName name="Z_23D4D87B_E328_42A4_850C_A5F5E38C0896_.wvu.FilterData" localSheetId="0" hidden="1">#REF!</definedName>
    <definedName name="Z_23D4D87B_E328_42A4_850C_A5F5E38C0896_.wvu.FilterData" hidden="1">#REF!</definedName>
    <definedName name="Z_24528680_959E_4550_936C_1982C9D5AD93_.wvu.FilterData" localSheetId="0" hidden="1">#REF!</definedName>
    <definedName name="Z_24528680_959E_4550_936C_1982C9D5AD93_.wvu.FilterData" hidden="1">#REF!</definedName>
    <definedName name="Z_260CB89E_3B5F_45AE_AEB4_D0CB957691B3_.wvu.FilterData" localSheetId="0" hidden="1">#REF!</definedName>
    <definedName name="Z_260CB89E_3B5F_45AE_AEB4_D0CB957691B3_.wvu.FilterData" hidden="1">#REF!</definedName>
    <definedName name="Z_264C1B79_36AB_4A2F_B216_0AAE38D9FCEE_.wvu.FilterData" localSheetId="0" hidden="1">#REF!</definedName>
    <definedName name="Z_264C1B79_36AB_4A2F_B216_0AAE38D9FCEE_.wvu.FilterData" hidden="1">#REF!</definedName>
    <definedName name="Z_281063A5_BE88_49B0_9AE6_06DB95A6574F_.wvu.FilterData" localSheetId="0" hidden="1">#REF!</definedName>
    <definedName name="Z_281063A5_BE88_49B0_9AE6_06DB95A6574F_.wvu.FilterData" hidden="1">#REF!</definedName>
    <definedName name="Z_29113478_A706_48CF_BCA7_D812794D724A_.wvu.FilterData" localSheetId="0" hidden="1">#REF!</definedName>
    <definedName name="Z_29113478_A706_48CF_BCA7_D812794D724A_.wvu.FilterData" hidden="1">#REF!</definedName>
    <definedName name="Z_2935D90A_C0D5_4AAC_9F3B_860FFE850CF8_.wvu.FilterData" localSheetId="0" hidden="1">#REF!</definedName>
    <definedName name="Z_2935D90A_C0D5_4AAC_9F3B_860FFE850CF8_.wvu.FilterData" hidden="1">#REF!</definedName>
    <definedName name="Z_2AB7915D_DACF_4EC4_BC32_ED6C7808E238_.wvu.FilterData" localSheetId="0" hidden="1">#REF!</definedName>
    <definedName name="Z_2AB7915D_DACF_4EC4_BC32_ED6C7808E238_.wvu.FilterData" hidden="1">#REF!</definedName>
    <definedName name="Z_2B1FB9BC_DA2A_4B49_B62E_C3814E35D3D6_.wvu.FilterData" localSheetId="0" hidden="1">#REF!</definedName>
    <definedName name="Z_2B1FB9BC_DA2A_4B49_B62E_C3814E35D3D6_.wvu.FilterData" hidden="1">#REF!</definedName>
    <definedName name="Z_2BB0C1CE_B092_4E45_8314_5AF04D1A5585_.wvu.FilterData" localSheetId="0" hidden="1">#REF!</definedName>
    <definedName name="Z_2BB0C1CE_B092_4E45_8314_5AF04D1A5585_.wvu.FilterData" hidden="1">#REF!</definedName>
    <definedName name="Z_2F70B19E_92D8_4B52_A9E0_5AA5E351B875_.wvu.FilterData" localSheetId="0" hidden="1">#REF!</definedName>
    <definedName name="Z_2F70B19E_92D8_4B52_A9E0_5AA5E351B875_.wvu.FilterData" hidden="1">#REF!</definedName>
    <definedName name="Z_2FDE9FB7_A9E4_4C59_BAF3_4B314E523113_.wvu.FilterData" localSheetId="0" hidden="1">#REF!</definedName>
    <definedName name="Z_2FDE9FB7_A9E4_4C59_BAF3_4B314E523113_.wvu.FilterData" hidden="1">#REF!</definedName>
    <definedName name="Z_3" localSheetId="0">#REF!</definedName>
    <definedName name="Z_3">#REF!</definedName>
    <definedName name="Z_3207F8D0_941B_4818_9EDF_0F0E6A8FB699_.wvu.FilterData" localSheetId="0" hidden="1">#REF!</definedName>
    <definedName name="Z_3207F8D0_941B_4818_9EDF_0F0E6A8FB699_.wvu.FilterData" hidden="1">#REF!</definedName>
    <definedName name="Z_326A8AD5_6F81_4722_AB32_2B8561C0B27F_.wvu.FilterData" localSheetId="0" hidden="1">#REF!</definedName>
    <definedName name="Z_326A8AD5_6F81_4722_AB32_2B8561C0B27F_.wvu.FilterData" hidden="1">#REF!</definedName>
    <definedName name="Z_338AA561_3E23_4683_8B84_5BDD13F5FB22_.wvu.FilterData" localSheetId="0" hidden="1">#REF!</definedName>
    <definedName name="Z_338AA561_3E23_4683_8B84_5BDD13F5FB22_.wvu.FilterData" hidden="1">#REF!</definedName>
    <definedName name="Z_33EFE1D4_1635_4E36_8971_B021BA5B94A3_.wvu.FilterData" localSheetId="0" hidden="1">#REF!</definedName>
    <definedName name="Z_33EFE1D4_1635_4E36_8971_B021BA5B94A3_.wvu.FilterData" hidden="1">#REF!</definedName>
    <definedName name="Z_344D8FDE_1BF2_4A0B_879A_F4B9D317F6C2_.wvu.FilterData" localSheetId="0" hidden="1">#REF!</definedName>
    <definedName name="Z_344D8FDE_1BF2_4A0B_879A_F4B9D317F6C2_.wvu.FilterData" hidden="1">#REF!</definedName>
    <definedName name="Z_34BB3CAB_4C66_4107_B4AC_9CC7E430216B_.wvu.FilterData" localSheetId="0" hidden="1">#REF!</definedName>
    <definedName name="Z_34BB3CAB_4C66_4107_B4AC_9CC7E430216B_.wvu.FilterData" hidden="1">#REF!</definedName>
    <definedName name="Z_36FF74A7_09C2_427F_B4E2_AFC58FD33E4E_.wvu.FilterData" localSheetId="0" hidden="1">#REF!</definedName>
    <definedName name="Z_36FF74A7_09C2_427F_B4E2_AFC58FD33E4E_.wvu.FilterData" hidden="1">#REF!</definedName>
    <definedName name="Z_3801DCB7_5391_4628_B86C_91331E33E863_.wvu.FilterData" localSheetId="0" hidden="1">#REF!</definedName>
    <definedName name="Z_3801DCB7_5391_4628_B86C_91331E33E863_.wvu.FilterData" hidden="1">#REF!</definedName>
    <definedName name="Z_39C6E7EB_35AE_4990_B01E_5CE29EE5C78D_.wvu.FilterData" localSheetId="0" hidden="1">#REF!</definedName>
    <definedName name="Z_39C6E7EB_35AE_4990_B01E_5CE29EE5C78D_.wvu.FilterData" hidden="1">#REF!</definedName>
    <definedName name="Z_39DCE38A_8BFC_42B0_BE58_05B2B8E3CF93_.wvu.FilterData" localSheetId="0" hidden="1">#REF!</definedName>
    <definedName name="Z_39DCE38A_8BFC_42B0_BE58_05B2B8E3CF93_.wvu.FilterData" hidden="1">#REF!</definedName>
    <definedName name="Z_3A160DE1_3AF2_4676_8E42_85B4E23450DD_.wvu.FilterData" localSheetId="0" hidden="1">#REF!</definedName>
    <definedName name="Z_3A160DE1_3AF2_4676_8E42_85B4E23450DD_.wvu.FilterData" hidden="1">#REF!</definedName>
    <definedName name="Z_3C62743D_BD70_48A9_935D_71359E3E6185_.wvu.FilterData" localSheetId="0" hidden="1">#REF!</definedName>
    <definedName name="Z_3C62743D_BD70_48A9_935D_71359E3E6185_.wvu.FilterData" hidden="1">#REF!</definedName>
    <definedName name="Z_3E0AC507_7D67_4827_9D1C_B08EEB845EEE_.wvu.FilterData" localSheetId="0" hidden="1">#REF!</definedName>
    <definedName name="Z_3E0AC507_7D67_4827_9D1C_B08EEB845EEE_.wvu.FilterData" hidden="1">#REF!</definedName>
    <definedName name="Z_3E55370D_CDBE_46FE_9787_E04F332531E6_.wvu.FilterData" localSheetId="0" hidden="1">#REF!</definedName>
    <definedName name="Z_3E55370D_CDBE_46FE_9787_E04F332531E6_.wvu.FilterData" hidden="1">#REF!</definedName>
    <definedName name="Z_3F84FB7B_8ACA_41F1_9D3E_880588F02BE6_.wvu.FilterData" localSheetId="0" hidden="1">#REF!</definedName>
    <definedName name="Z_3F84FB7B_8ACA_41F1_9D3E_880588F02BE6_.wvu.FilterData" hidden="1">#REF!</definedName>
    <definedName name="Z_4" localSheetId="0">#REF!</definedName>
    <definedName name="Z_4">#REF!</definedName>
    <definedName name="Z_41411E57_1B24_4F47_9532_3D6B371216B7_.wvu.FilterData" localSheetId="0" hidden="1">#REF!</definedName>
    <definedName name="Z_41411E57_1B24_4F47_9532_3D6B371216B7_.wvu.FilterData" hidden="1">#REF!</definedName>
    <definedName name="Z_43E54362_25E0_43EA_8D89_B59839049F13_.wvu.FilterData" localSheetId="0" hidden="1">#REF!</definedName>
    <definedName name="Z_43E54362_25E0_43EA_8D89_B59839049F13_.wvu.FilterData" hidden="1">#REF!</definedName>
    <definedName name="Z_465671FE_53E9_4F55_BC3A_126618F4D0C6_.wvu.FilterData" localSheetId="0" hidden="1">#REF!</definedName>
    <definedName name="Z_465671FE_53E9_4F55_BC3A_126618F4D0C6_.wvu.FilterData" hidden="1">#REF!</definedName>
    <definedName name="Z_47597DAC_F7F1_4549_8981_4D473E4A7ACC_.wvu.FilterData" localSheetId="0" hidden="1">#REF!</definedName>
    <definedName name="Z_47597DAC_F7F1_4549_8981_4D473E4A7ACC_.wvu.FilterData" hidden="1">#REF!</definedName>
    <definedName name="Z_487A38C1_073E_471A_9668_6284958D8DBA_.wvu.FilterData" localSheetId="0" hidden="1">#REF!</definedName>
    <definedName name="Z_487A38C1_073E_471A_9668_6284958D8DBA_.wvu.FilterData" hidden="1">#REF!</definedName>
    <definedName name="Z_4CF92307_2217_4DE3_996A_A3115CFB22C6_.wvu.FilterData" localSheetId="0" hidden="1">#REF!</definedName>
    <definedName name="Z_4CF92307_2217_4DE3_996A_A3115CFB22C6_.wvu.FilterData" hidden="1">#REF!</definedName>
    <definedName name="Z_4D3A3A50_1E5E_4ABD_B42A_A700F2D9FA9C_.wvu.FilterData" localSheetId="0" hidden="1">#REF!</definedName>
    <definedName name="Z_4D3A3A50_1E5E_4ABD_B42A_A700F2D9FA9C_.wvu.FilterData" hidden="1">#REF!</definedName>
    <definedName name="Z_4E5084C6_988E_4780_93B3_7C0275D06567_.wvu.FilterData" localSheetId="0" hidden="1">#REF!</definedName>
    <definedName name="Z_4E5084C6_988E_4780_93B3_7C0275D06567_.wvu.FilterData" hidden="1">#REF!</definedName>
    <definedName name="Z_4F345B1E_296C_4D08_A451_454D67258D24_.wvu.FilterData" localSheetId="0" hidden="1">#REF!</definedName>
    <definedName name="Z_4F345B1E_296C_4D08_A451_454D67258D24_.wvu.FilterData" hidden="1">#REF!</definedName>
    <definedName name="Z_52BC56C2_1006_4B41_A42A_6B40554CDA39_.wvu.FilterData" localSheetId="0" hidden="1">#REF!</definedName>
    <definedName name="Z_52BC56C2_1006_4B41_A42A_6B40554CDA39_.wvu.FilterData" hidden="1">#REF!</definedName>
    <definedName name="Z_5319CC99_822D_406F_9C12_25F47E472F3D_.wvu.FilterData" localSheetId="0" hidden="1">#REF!</definedName>
    <definedName name="Z_5319CC99_822D_406F_9C12_25F47E472F3D_.wvu.FilterData" hidden="1">#REF!</definedName>
    <definedName name="Z_531A2E4D_1988_4D59_B927_B7190C80EBAA_.wvu.FilterData" localSheetId="0" hidden="1">#REF!</definedName>
    <definedName name="Z_531A2E4D_1988_4D59_B927_B7190C80EBAA_.wvu.FilterData" hidden="1">#REF!</definedName>
    <definedName name="Z_540A29FC_6866_45E6_BCF1_3D779D34DD08_.wvu.FilterData" localSheetId="0" hidden="1">#REF!</definedName>
    <definedName name="Z_540A29FC_6866_45E6_BCF1_3D779D34DD08_.wvu.FilterData" hidden="1">#REF!</definedName>
    <definedName name="Z_5520ABA1_AA06_4713_8D35_BC0DC6F6E924_.wvu.FilterData" localSheetId="0" hidden="1">#REF!</definedName>
    <definedName name="Z_5520ABA1_AA06_4713_8D35_BC0DC6F6E924_.wvu.FilterData" hidden="1">#REF!</definedName>
    <definedName name="Z_55DB2FC2_4B03_4B29_9354_7D40FB3B7538_.wvu.FilterData" localSheetId="0" hidden="1">#REF!</definedName>
    <definedName name="Z_55DB2FC2_4B03_4B29_9354_7D40FB3B7538_.wvu.FilterData" hidden="1">#REF!</definedName>
    <definedName name="Z_56E2F2B5_BB44_431E_ACC1_F39B0DD4EA71_.wvu.FilterData" localSheetId="0" hidden="1">#REF!</definedName>
    <definedName name="Z_56E2F2B5_BB44_431E_ACC1_F39B0DD4EA71_.wvu.FilterData" hidden="1">#REF!</definedName>
    <definedName name="Z_5A5F47F0_2B02_425F_9509_902FEC6CB8D4_.wvu.FilterData" localSheetId="0" hidden="1">#REF!</definedName>
    <definedName name="Z_5A5F47F0_2B02_425F_9509_902FEC6CB8D4_.wvu.FilterData" hidden="1">#REF!</definedName>
    <definedName name="Z_5A706A12_B85E_41E2_8BDD_EC85C55902AB_.wvu.FilterData" localSheetId="0" hidden="1">#REF!</definedName>
    <definedName name="Z_5A706A12_B85E_41E2_8BDD_EC85C55902AB_.wvu.FilterData" hidden="1">#REF!</definedName>
    <definedName name="Z_5B398CB5_38BC_4CC3_9A0E_9513DC3E75AD_.wvu.FilterData" localSheetId="0" hidden="1">#REF!</definedName>
    <definedName name="Z_5B398CB5_38BC_4CC3_9A0E_9513DC3E75AD_.wvu.FilterData" hidden="1">#REF!</definedName>
    <definedName name="Z_5CA8EFA6_7E89_4616_928A_39059E3AA216_.wvu.FilterData" localSheetId="0" hidden="1">#REF!</definedName>
    <definedName name="Z_5CA8EFA6_7E89_4616_928A_39059E3AA216_.wvu.FilterData" hidden="1">#REF!</definedName>
    <definedName name="Z_60FDB94A_50AF_4E10_876B_D144A2E9568B_.wvu.FilterData" localSheetId="0" hidden="1">#REF!</definedName>
    <definedName name="Z_60FDB94A_50AF_4E10_876B_D144A2E9568B_.wvu.FilterData" hidden="1">#REF!</definedName>
    <definedName name="Z_63475192_9094_4BA2_9AFC_8536BC77489E_.wvu.FilterData" localSheetId="0" hidden="1">#REF!</definedName>
    <definedName name="Z_63475192_9094_4BA2_9AFC_8536BC77489E_.wvu.FilterData" hidden="1">#REF!</definedName>
    <definedName name="Z_6403545B_2A3B_4863_8819_F89E80114385_.wvu.FilterData" localSheetId="0" hidden="1">#REF!</definedName>
    <definedName name="Z_6403545B_2A3B_4863_8819_F89E80114385_.wvu.FilterData" hidden="1">#REF!</definedName>
    <definedName name="Z_66636C07_5702_4EF3_B655_CDBAF654F15A_.wvu.FilterData" localSheetId="0" hidden="1">#REF!</definedName>
    <definedName name="Z_66636C07_5702_4EF3_B655_CDBAF654F15A_.wvu.FilterData" hidden="1">#REF!</definedName>
    <definedName name="Z_6963484B_0282_48B8_8317_EBF3903C7746_.wvu.FilterData" localSheetId="0" hidden="1">#REF!</definedName>
    <definedName name="Z_6963484B_0282_48B8_8317_EBF3903C7746_.wvu.FilterData" hidden="1">#REF!</definedName>
    <definedName name="Z_69D06662_5693_4F4C_AFD2_A32734DE2B11_.wvu.FilterData" localSheetId="0" hidden="1">#REF!</definedName>
    <definedName name="Z_69D06662_5693_4F4C_AFD2_A32734DE2B11_.wvu.FilterData" hidden="1">#REF!</definedName>
    <definedName name="Z_6AE2FF41_261D_4F00_9D6D_F4804D21DDB3_.wvu.FilterData" localSheetId="0" hidden="1">#REF!</definedName>
    <definedName name="Z_6AE2FF41_261D_4F00_9D6D_F4804D21DDB3_.wvu.FilterData" hidden="1">#REF!</definedName>
    <definedName name="Z_6B67A6A0_1413_448D_98A5_D43F57DEC926_.wvu.FilterData" localSheetId="0" hidden="1">#REF!</definedName>
    <definedName name="Z_6B67A6A0_1413_448D_98A5_D43F57DEC926_.wvu.FilterData" hidden="1">#REF!</definedName>
    <definedName name="Z_6B73B95E_43C0_4085_B9FE_22A6F30869ED_.wvu.FilterData" localSheetId="0" hidden="1">#REF!</definedName>
    <definedName name="Z_6B73B95E_43C0_4085_B9FE_22A6F30869ED_.wvu.FilterData" hidden="1">#REF!</definedName>
    <definedName name="Z_6BCB3D0F_5DBD_48EF_9460_43FFCBBCD422_.wvu.FilterData" localSheetId="0" hidden="1">#REF!</definedName>
    <definedName name="Z_6BCB3D0F_5DBD_48EF_9460_43FFCBBCD422_.wvu.FilterData" hidden="1">#REF!</definedName>
    <definedName name="Z_6C3174E8_A2D4_4179_AA88_08CB5E7EA480_.wvu.FilterData" localSheetId="0" hidden="1">#REF!</definedName>
    <definedName name="Z_6C3174E8_A2D4_4179_AA88_08CB5E7EA480_.wvu.FilterData" hidden="1">#REF!</definedName>
    <definedName name="Z_6CA47E86_B3B9_49E0_9BB0_E98600830225_.wvu.FilterData" localSheetId="0" hidden="1">#REF!</definedName>
    <definedName name="Z_6CA47E86_B3B9_49E0_9BB0_E98600830225_.wvu.FilterData" hidden="1">#REF!</definedName>
    <definedName name="Z_6CF14753_FB4C_4C53_8AD7_D56F6E280083_.wvu.FilterData" localSheetId="0" hidden="1">#REF!</definedName>
    <definedName name="Z_6CF14753_FB4C_4C53_8AD7_D56F6E280083_.wvu.FilterData" hidden="1">#REF!</definedName>
    <definedName name="Z_6D917413_A3B5_4E5B_9004_56E0184D00F3_.wvu.FilterData" localSheetId="0" hidden="1">#REF!</definedName>
    <definedName name="Z_6D917413_A3B5_4E5B_9004_56E0184D00F3_.wvu.FilterData" hidden="1">#REF!</definedName>
    <definedName name="Z_6E299587_D8E0_4139_8A2F_67139875A814_.wvu.FilterData" localSheetId="0" hidden="1">#REF!</definedName>
    <definedName name="Z_6E299587_D8E0_4139_8A2F_67139875A814_.wvu.FilterData" hidden="1">#REF!</definedName>
    <definedName name="Z_6FD7247E_19B7_4029_9F3A_EE01E21A1B67_.wvu.FilterData" localSheetId="0" hidden="1">#REF!</definedName>
    <definedName name="Z_6FD7247E_19B7_4029_9F3A_EE01E21A1B67_.wvu.FilterData" hidden="1">#REF!</definedName>
    <definedName name="Z_70C94FA5_FE89_4042_B93F_6AAFC00B0B8D_.wvu.FilterData" localSheetId="0" hidden="1">#REF!</definedName>
    <definedName name="Z_70C94FA5_FE89_4042_B93F_6AAFC00B0B8D_.wvu.FilterData" hidden="1">#REF!</definedName>
    <definedName name="Z_735B96DC_7219_4D8B_ABAD_220D2B7947CB_.wvu.FilterData" localSheetId="0" hidden="1">#REF!</definedName>
    <definedName name="Z_735B96DC_7219_4D8B_ABAD_220D2B7947CB_.wvu.FilterData" hidden="1">#REF!</definedName>
    <definedName name="Z_7477AF3A_2BAF_4725_8909_5A723A8007EF_.wvu.FilterData" localSheetId="0" hidden="1">#REF!</definedName>
    <definedName name="Z_7477AF3A_2BAF_4725_8909_5A723A8007EF_.wvu.FilterData" hidden="1">#REF!</definedName>
    <definedName name="Z_769F22F0_2CE4_4330_85CB_1C9A68E8695A_.wvu.Cols" localSheetId="0" hidden="1">#REF!</definedName>
    <definedName name="Z_769F22F0_2CE4_4330_85CB_1C9A68E8695A_.wvu.Cols" hidden="1">#REF!</definedName>
    <definedName name="Z_779FC938_DF7A_4CF6_94B0_CDCDD6986FF7_.wvu.FilterData" localSheetId="0" hidden="1">#REF!</definedName>
    <definedName name="Z_779FC938_DF7A_4CF6_94B0_CDCDD6986FF7_.wvu.FilterData" hidden="1">#REF!</definedName>
    <definedName name="Z_77C15715_A4AB_4912_82E3_0F7DB54190C8_.wvu.FilterData" localSheetId="0" hidden="1">#REF!</definedName>
    <definedName name="Z_77C15715_A4AB_4912_82E3_0F7DB54190C8_.wvu.FilterData" hidden="1">#REF!</definedName>
    <definedName name="Z_78843FEE_592A_4684_AA75_B78B1EF9F038_.wvu.FilterData" localSheetId="0" hidden="1">#REF!</definedName>
    <definedName name="Z_78843FEE_592A_4684_AA75_B78B1EF9F038_.wvu.FilterData" hidden="1">#REF!</definedName>
    <definedName name="Z_7990C264_C2FA_4640_A803_28B1D360B5E8_.wvu.FilterData" localSheetId="0" hidden="1">#REF!</definedName>
    <definedName name="Z_7990C264_C2FA_4640_A803_28B1D360B5E8_.wvu.FilterData" hidden="1">#REF!</definedName>
    <definedName name="Z_7A398D2C_8D5C_43F0_ACD4_39BBBD17F460_.wvu.FilterData" localSheetId="0" hidden="1">#REF!</definedName>
    <definedName name="Z_7A398D2C_8D5C_43F0_ACD4_39BBBD17F460_.wvu.FilterData" hidden="1">#REF!</definedName>
    <definedName name="Z_7BCAD35B_48BA_4F56_9D13_DD526F9AC0B8_.wvu.FilterData" localSheetId="0" hidden="1">#REF!</definedName>
    <definedName name="Z_7BCAD35B_48BA_4F56_9D13_DD526F9AC0B8_.wvu.FilterData" hidden="1">#REF!</definedName>
    <definedName name="Z_7C4B07A8_2C5F_4DD5_99EB_9D4251FC0870_.wvu.FilterData" localSheetId="0" hidden="1">#REF!</definedName>
    <definedName name="Z_7C4B07A8_2C5F_4DD5_99EB_9D4251FC0870_.wvu.FilterData" hidden="1">#REF!</definedName>
    <definedName name="Z_7C5D64EB_B280_4DF7_8070_7F6FFC6C118D_.wvu.FilterData" localSheetId="0" hidden="1">#REF!</definedName>
    <definedName name="Z_7C5D64EB_B280_4DF7_8070_7F6FFC6C118D_.wvu.FilterData" hidden="1">#REF!</definedName>
    <definedName name="Z_7CB778C4_AF6E_4D70_BAFD_ACCBAF83FC37_.wvu.FilterData" localSheetId="0" hidden="1">#REF!</definedName>
    <definedName name="Z_7CB778C4_AF6E_4D70_BAFD_ACCBAF83FC37_.wvu.FilterData" hidden="1">#REF!</definedName>
    <definedName name="Z_7DCC4356_81CF_48CE_B7EB_F916460AE99C_.wvu.FilterData" localSheetId="0" hidden="1">#REF!</definedName>
    <definedName name="Z_7DCC4356_81CF_48CE_B7EB_F916460AE99C_.wvu.FilterData" hidden="1">#REF!</definedName>
    <definedName name="Z_80BB6A2B_9544_4672_8398_FF4DA23DF7E3_.wvu.FilterData" localSheetId="0" hidden="1">#REF!</definedName>
    <definedName name="Z_80BB6A2B_9544_4672_8398_FF4DA23DF7E3_.wvu.FilterData" hidden="1">#REF!</definedName>
    <definedName name="Z_82B9C43D_DB96_4397_AB1F_50E5A3A51795_.wvu.FilterData" localSheetId="0" hidden="1">#REF!</definedName>
    <definedName name="Z_82B9C43D_DB96_4397_AB1F_50E5A3A51795_.wvu.FilterData" hidden="1">#REF!</definedName>
    <definedName name="Z_82C8496E_E420_4D06_A8C1_E376CC09F820_.wvu.FilterData" localSheetId="0" hidden="1">#REF!</definedName>
    <definedName name="Z_82C8496E_E420_4D06_A8C1_E376CC09F820_.wvu.FilterData" hidden="1">#REF!</definedName>
    <definedName name="Z_837E5FC6_4281_4107_B0DC_A8F463497E55_.wvu.FilterData" localSheetId="0" hidden="1">#REF!</definedName>
    <definedName name="Z_837E5FC6_4281_4107_B0DC_A8F463497E55_.wvu.FilterData" hidden="1">#REF!</definedName>
    <definedName name="Z_83DCEEFF_4705_40AE_8072_0483B5743B5D_.wvu.FilterData" localSheetId="0" hidden="1">#REF!</definedName>
    <definedName name="Z_83DCEEFF_4705_40AE_8072_0483B5743B5D_.wvu.FilterData" hidden="1">#REF!</definedName>
    <definedName name="Z_847A5FFF_A89C_4897_906B_EE405B25B225_.wvu.FilterData" localSheetId="0" hidden="1">#REF!</definedName>
    <definedName name="Z_847A5FFF_A89C_4897_906B_EE405B25B225_.wvu.FilterData" hidden="1">#REF!</definedName>
    <definedName name="Z_854255C5_1077_459B_B647_AC8F4FD47D3A_.wvu.FilterData" localSheetId="0" hidden="1">#REF!</definedName>
    <definedName name="Z_854255C5_1077_459B_B647_AC8F4FD47D3A_.wvu.FilterData" hidden="1">#REF!</definedName>
    <definedName name="Z_85688AD2_A893_478E_9B2F_09B7C42482BA_.wvu.FilterData" localSheetId="0" hidden="1">#REF!</definedName>
    <definedName name="Z_85688AD2_A893_478E_9B2F_09B7C42482BA_.wvu.FilterData" hidden="1">#REF!</definedName>
    <definedName name="Z_86E9B424_197E_49CF_BFDA_2932BCEDD971_.wvu.FilterData" localSheetId="0" hidden="1">#REF!</definedName>
    <definedName name="Z_86E9B424_197E_49CF_BFDA_2932BCEDD971_.wvu.FilterData" hidden="1">#REF!</definedName>
    <definedName name="Z_87D15442_58BD_4F3C_94DE_531020BB2A9F_.wvu.FilterData" localSheetId="0" hidden="1">#REF!</definedName>
    <definedName name="Z_87D15442_58BD_4F3C_94DE_531020BB2A9F_.wvu.FilterData" hidden="1">#REF!</definedName>
    <definedName name="Z_87D52449_3B5E_4E8B_88A5_E300D9996EC7_.wvu.FilterData" localSheetId="0" hidden="1">#REF!</definedName>
    <definedName name="Z_87D52449_3B5E_4E8B_88A5_E300D9996EC7_.wvu.FilterData" hidden="1">#REF!</definedName>
    <definedName name="Z_889FE9FF_01D3_44AA_A47F_CD9BB14E2F74_.wvu.FilterData" localSheetId="0" hidden="1">#REF!</definedName>
    <definedName name="Z_889FE9FF_01D3_44AA_A47F_CD9BB14E2F74_.wvu.FilterData" hidden="1">#REF!</definedName>
    <definedName name="Z_8A11493B_31C6_480A_939B_94F8B46F7CAD_.wvu.FilterData" localSheetId="0" hidden="1">#REF!</definedName>
    <definedName name="Z_8A11493B_31C6_480A_939B_94F8B46F7CAD_.wvu.FilterData" hidden="1">#REF!</definedName>
    <definedName name="Z_8A3676BD_192D_4B28_9F15_641104F7EB84_.wvu.FilterData" localSheetId="0" hidden="1">#REF!</definedName>
    <definedName name="Z_8A3676BD_192D_4B28_9F15_641104F7EB84_.wvu.FilterData" hidden="1">#REF!</definedName>
    <definedName name="Z_8AC1FF86_8181_4D33_A09C_D9252642F43D_.wvu.FilterData" localSheetId="0" hidden="1">#REF!</definedName>
    <definedName name="Z_8AC1FF86_8181_4D33_A09C_D9252642F43D_.wvu.FilterData" hidden="1">#REF!</definedName>
    <definedName name="Z_8BCA58BD_70B7_40CE_A039_A616AAA9DF70_.wvu.FilterData" localSheetId="0" hidden="1">#REF!</definedName>
    <definedName name="Z_8BCA58BD_70B7_40CE_A039_A616AAA9DF70_.wvu.FilterData" hidden="1">#REF!</definedName>
    <definedName name="Z_8C04156B_ECE3_4BE6_AE81_B06AC9DDCBBD_.wvu.FilterData" localSheetId="0" hidden="1">#REF!</definedName>
    <definedName name="Z_8C04156B_ECE3_4BE6_AE81_B06AC9DDCBBD_.wvu.FilterData" hidden="1">#REF!</definedName>
    <definedName name="Z_8D3BBDE3_D029_48FA_A7B1_266CA3A2B214_.wvu.FilterData" localSheetId="0" hidden="1">#REF!</definedName>
    <definedName name="Z_8D3BBDE3_D029_48FA_A7B1_266CA3A2B214_.wvu.FilterData" hidden="1">#REF!</definedName>
    <definedName name="Z_8D4E2CE7_B4AE_4487_A6EA_D94B532EF301_.wvu.FilterData" localSheetId="0" hidden="1">#REF!</definedName>
    <definedName name="Z_8D4E2CE7_B4AE_4487_A6EA_D94B532EF301_.wvu.FilterData" hidden="1">#REF!</definedName>
    <definedName name="Z_8EF961B3_4699_4490_B556_B5887737954D_.wvu.FilterData" localSheetId="0" hidden="1">#REF!</definedName>
    <definedName name="Z_8EF961B3_4699_4490_B556_B5887737954D_.wvu.FilterData" hidden="1">#REF!</definedName>
    <definedName name="Z_8F73BF06_066B_4104_83FA_9338D9429A84_.wvu.FilterData" localSheetId="0" hidden="1">#REF!</definedName>
    <definedName name="Z_8F73BF06_066B_4104_83FA_9338D9429A84_.wvu.FilterData" hidden="1">#REF!</definedName>
    <definedName name="Z_91195996_3591_4989_AC51_1CC20C4DA8EA_.wvu.FilterData" localSheetId="0" hidden="1">#REF!</definedName>
    <definedName name="Z_91195996_3591_4989_AC51_1CC20C4DA8EA_.wvu.FilterData" hidden="1">#REF!</definedName>
    <definedName name="Z_9337D27C_F450_4E0F_A993_9FA6026031B4_.wvu.FilterData" localSheetId="0" hidden="1">#REF!</definedName>
    <definedName name="Z_9337D27C_F450_4E0F_A993_9FA6026031B4_.wvu.FilterData" hidden="1">#REF!</definedName>
    <definedName name="Z_941E78A0_DA15_4559_8D24_47E60F64B332_.wvu.FilterData" localSheetId="0" hidden="1">#REF!</definedName>
    <definedName name="Z_941E78A0_DA15_4559_8D24_47E60F64B332_.wvu.FilterData" hidden="1">#REF!</definedName>
    <definedName name="Z_96F2EE26_6561_4F4C_A5EB_5B153675D529_.wvu.FilterData" localSheetId="0" hidden="1">#REF!</definedName>
    <definedName name="Z_96F2EE26_6561_4F4C_A5EB_5B153675D529_.wvu.FilterData" hidden="1">#REF!</definedName>
    <definedName name="Z_97D4D5E5_43F4_446C_A651_11999CE73F0D_.wvu.FilterData" localSheetId="0" hidden="1">#REF!</definedName>
    <definedName name="Z_97D4D5E5_43F4_446C_A651_11999CE73F0D_.wvu.FilterData" hidden="1">#REF!</definedName>
    <definedName name="Z_9B9949C8_0BAA_4B11_A1CA_00EC9D2DC419_.wvu.FilterData" localSheetId="0" hidden="1">#REF!</definedName>
    <definedName name="Z_9B9949C8_0BAA_4B11_A1CA_00EC9D2DC419_.wvu.FilterData" hidden="1">#REF!</definedName>
    <definedName name="Z_9C3E33FF_6562_4D26_BDF3_B29555E64301_.wvu.FilterData" localSheetId="0" hidden="1">#REF!</definedName>
    <definedName name="Z_9C3E33FF_6562_4D26_BDF3_B29555E64301_.wvu.FilterData" hidden="1">#REF!</definedName>
    <definedName name="Z_9DFA07EB_C6E0_4532_9E8F_13C24B46A1AE_.wvu.FilterData" localSheetId="0" hidden="1">#REF!</definedName>
    <definedName name="Z_9DFA07EB_C6E0_4532_9E8F_13C24B46A1AE_.wvu.FilterData" hidden="1">#REF!</definedName>
    <definedName name="Z_A0DAD961_7197_404E_AC96_B0E615F9E830_.wvu.FilterData" localSheetId="0" hidden="1">#REF!</definedName>
    <definedName name="Z_A0DAD961_7197_404E_AC96_B0E615F9E830_.wvu.FilterData" hidden="1">#REF!</definedName>
    <definedName name="Z_A24ACA16_EB04_482F_BB9A_2599E185C3D3_.wvu.FilterData" localSheetId="0" hidden="1">#REF!</definedName>
    <definedName name="Z_A24ACA16_EB04_482F_BB9A_2599E185C3D3_.wvu.FilterData" hidden="1">#REF!</definedName>
    <definedName name="Z_A4633B85_467D_49EB_95E7_E7B11A609631_.wvu.Cols" localSheetId="0" hidden="1">#REF!,#REF!</definedName>
    <definedName name="Z_A4633B85_467D_49EB_95E7_E7B11A609631_.wvu.Cols" hidden="1">#REF!,#REF!</definedName>
    <definedName name="Z_A4633B85_467D_49EB_95E7_E7B11A609631_.wvu.Rows" localSheetId="0" hidden="1">#REF!,#REF!</definedName>
    <definedName name="Z_A4633B85_467D_49EB_95E7_E7B11A609631_.wvu.Rows" hidden="1">#REF!,#REF!</definedName>
    <definedName name="Z_A4C45DF8_E6D8_4B06_84E7_81A5A9500D55_.wvu.FilterData" localSheetId="0" hidden="1">#REF!</definedName>
    <definedName name="Z_A4C45DF8_E6D8_4B06_84E7_81A5A9500D55_.wvu.FilterData" hidden="1">#REF!</definedName>
    <definedName name="Z_A52E95D2_430A_43EF_8C82_83878B555090_.wvu.FilterData" localSheetId="0" hidden="1">#REF!</definedName>
    <definedName name="Z_A52E95D2_430A_43EF_8C82_83878B555090_.wvu.FilterData" hidden="1">#REF!</definedName>
    <definedName name="Z_A564E848_8A16_4DE3_8578_F95B0AFD9DC2_.wvu.FilterData" localSheetId="0" hidden="1">#REF!</definedName>
    <definedName name="Z_A564E848_8A16_4DE3_8578_F95B0AFD9DC2_.wvu.FilterData" hidden="1">#REF!</definedName>
    <definedName name="Z_A781204A_C096_4FD9_8686_E749AD880175_.wvu.FilterData" localSheetId="0" hidden="1">#REF!</definedName>
    <definedName name="Z_A781204A_C096_4FD9_8686_E749AD880175_.wvu.FilterData" hidden="1">#REF!</definedName>
    <definedName name="Z_A8794A83_181C_4122_B911_4BBD3A571DEC_.wvu.FilterData" localSheetId="0" hidden="1">#REF!</definedName>
    <definedName name="Z_A8794A83_181C_4122_B911_4BBD3A571DEC_.wvu.FilterData" hidden="1">#REF!</definedName>
    <definedName name="Z_AA3FC3D4_6E6E_4CE7_81E8_4A7B17AB1715_.wvu.FilterData" localSheetId="0" hidden="1">#REF!</definedName>
    <definedName name="Z_AA3FC3D4_6E6E_4CE7_81E8_4A7B17AB1715_.wvu.FilterData" hidden="1">#REF!</definedName>
    <definedName name="Z_AAB7394C_3FF8_4265_B8C2_66BBB8B1248C_.wvu.FilterData" localSheetId="0" hidden="1">#REF!</definedName>
    <definedName name="Z_AAB7394C_3FF8_4265_B8C2_66BBB8B1248C_.wvu.FilterData" hidden="1">#REF!</definedName>
    <definedName name="Z_ABFCADC3_4CF7_48CF_B39D_E5828A75D43E_.wvu.FilterData" localSheetId="0" hidden="1">#REF!</definedName>
    <definedName name="Z_ABFCADC3_4CF7_48CF_B39D_E5828A75D43E_.wvu.FilterData" hidden="1">#REF!</definedName>
    <definedName name="Z_AC4A34A8_23F5_4C09_A60F_7421B1C74590_.wvu.FilterData" localSheetId="0" hidden="1">#REF!</definedName>
    <definedName name="Z_AC4A34A8_23F5_4C09_A60F_7421B1C74590_.wvu.FilterData" hidden="1">#REF!</definedName>
    <definedName name="Z_AC584ACE_C266_4881_B354_E52E6427C1D4_.wvu.FilterData" localSheetId="0" hidden="1">#REF!</definedName>
    <definedName name="Z_AC584ACE_C266_4881_B354_E52E6427C1D4_.wvu.FilterData" hidden="1">#REF!</definedName>
    <definedName name="Z_AD28BEA7_74AD_4668_98DA_B02594AB4A9F_.wvu.FilterData" localSheetId="0" hidden="1">#REF!</definedName>
    <definedName name="Z_AD28BEA7_74AD_4668_98DA_B02594AB4A9F_.wvu.FilterData" hidden="1">#REF!</definedName>
    <definedName name="Z_ADDFEFC7_F8D4_4F51_8B45_4DF1B03C1D84_.wvu.FilterData" localSheetId="0" hidden="1">#REF!</definedName>
    <definedName name="Z_ADDFEFC7_F8D4_4F51_8B45_4DF1B03C1D84_.wvu.FilterData" hidden="1">#REF!</definedName>
    <definedName name="Z_AFC4E5D4_3A50_4BD7_8981_E00CA5601E99_.wvu.FilterData" localSheetId="0" hidden="1">#REF!</definedName>
    <definedName name="Z_AFC4E5D4_3A50_4BD7_8981_E00CA5601E99_.wvu.FilterData" hidden="1">#REF!</definedName>
    <definedName name="Z_B0364D3E_645F_4033_893D_29F2224BCCD7_.wvu.FilterData" localSheetId="0" hidden="1">#REF!</definedName>
    <definedName name="Z_B0364D3E_645F_4033_893D_29F2224BCCD7_.wvu.FilterData" hidden="1">#REF!</definedName>
    <definedName name="Z_B08CF5DC_76DD_45F7_8117_C9FE4CDFE13D_.wvu.FilterData" localSheetId="0" hidden="1">#REF!</definedName>
    <definedName name="Z_B08CF5DC_76DD_45F7_8117_C9FE4CDFE13D_.wvu.FilterData" hidden="1">#REF!</definedName>
    <definedName name="Z_B13DA151_EB04_4E46_A0CB_FABFF9C5DF72_.wvu.FilterData" localSheetId="0" hidden="1">#REF!</definedName>
    <definedName name="Z_B13DA151_EB04_4E46_A0CB_FABFF9C5DF72_.wvu.FilterData" hidden="1">#REF!</definedName>
    <definedName name="Z_B340090A_7121_4DF7_B8FD_E7BF8654F2EB_.wvu.FilterData" localSheetId="0" hidden="1">#REF!</definedName>
    <definedName name="Z_B340090A_7121_4DF7_B8FD_E7BF8654F2EB_.wvu.FilterData" hidden="1">#REF!</definedName>
    <definedName name="Z_B3790809_8402_4639_802D_68CB564D3CAD_.wvu.FilterData" localSheetId="0" hidden="1">#REF!</definedName>
    <definedName name="Z_B3790809_8402_4639_802D_68CB564D3CAD_.wvu.FilterData" hidden="1">#REF!</definedName>
    <definedName name="Z_B3C1D59A_903F_46DF_8DF2_31381BD91025_.wvu.FilterData" localSheetId="0" hidden="1">#REF!</definedName>
    <definedName name="Z_B3C1D59A_903F_46DF_8DF2_31381BD91025_.wvu.FilterData" hidden="1">#REF!</definedName>
    <definedName name="Z_B3CDBC94_37F5_4116_BD6E_D5B385C07413_.wvu.FilterData" localSheetId="0" hidden="1">#REF!</definedName>
    <definedName name="Z_B3CDBC94_37F5_4116_BD6E_D5B385C07413_.wvu.FilterData" hidden="1">#REF!</definedName>
    <definedName name="Z_B40719B5_6DD8_41F3_9C61_FA18B7BEC194_.wvu.FilterData" localSheetId="0" hidden="1">#REF!</definedName>
    <definedName name="Z_B40719B5_6DD8_41F3_9C61_FA18B7BEC194_.wvu.FilterData" hidden="1">#REF!</definedName>
    <definedName name="Z_B5FB1767_00F1_47E1_979A_38E2CFECCE4E_.wvu.FilterData" localSheetId="0" hidden="1">#REF!</definedName>
    <definedName name="Z_B5FB1767_00F1_47E1_979A_38E2CFECCE4E_.wvu.FilterData" hidden="1">#REF!</definedName>
    <definedName name="Z_B6D61CEC_479F_40D2_BFB7_830AFA48121C_.wvu.FilterData" localSheetId="0" hidden="1">#REF!</definedName>
    <definedName name="Z_B6D61CEC_479F_40D2_BFB7_830AFA48121C_.wvu.FilterData" hidden="1">#REF!</definedName>
    <definedName name="Z_B6EA8A04_6067_4CED_8676_4375FC6E4929_.wvu.FilterData" localSheetId="0" hidden="1">#REF!</definedName>
    <definedName name="Z_B6EA8A04_6067_4CED_8676_4375FC6E4929_.wvu.FilterData" hidden="1">#REF!</definedName>
    <definedName name="Z_B8515688_C072_49D4_80D4_1978E858526D_.wvu.FilterData" localSheetId="0" hidden="1">#REF!</definedName>
    <definedName name="Z_B8515688_C072_49D4_80D4_1978E858526D_.wvu.FilterData" hidden="1">#REF!</definedName>
    <definedName name="Z_BB0C7DED_1A2A_447D_AC53_8122CFF9D6F6_.wvu.FilterData" localSheetId="0" hidden="1">#REF!</definedName>
    <definedName name="Z_BB0C7DED_1A2A_447D_AC53_8122CFF9D6F6_.wvu.FilterData" hidden="1">#REF!</definedName>
    <definedName name="Z_BD047219_C723_45AF_B6CE_3194D750F96A_.wvu.FilterData" localSheetId="0" hidden="1">#REF!</definedName>
    <definedName name="Z_BD047219_C723_45AF_B6CE_3194D750F96A_.wvu.FilterData" hidden="1">#REF!</definedName>
    <definedName name="Z_BD9F2785_62CE_454B_8EC4_5B70580F1E90_.wvu.FilterData" localSheetId="0" hidden="1">#REF!</definedName>
    <definedName name="Z_BD9F2785_62CE_454B_8EC4_5B70580F1E90_.wvu.FilterData" hidden="1">#REF!</definedName>
    <definedName name="Z_BF9A441D_91C9_4CBB_A8C6_B1C8DDED0022_.wvu.FilterData" localSheetId="0" hidden="1">#REF!</definedName>
    <definedName name="Z_BF9A441D_91C9_4CBB_A8C6_B1C8DDED0022_.wvu.FilterData" hidden="1">#REF!</definedName>
    <definedName name="Z_BFC54781_86DE_4A03_8DE2_96245227F466_.wvu.FilterData" localSheetId="0" hidden="1">#REF!</definedName>
    <definedName name="Z_BFC54781_86DE_4A03_8DE2_96245227F466_.wvu.FilterData" hidden="1">#REF!</definedName>
    <definedName name="Z_BFD46250_AAC1_4A55_AF46_ED8E09898BF5_.wvu.FilterData" localSheetId="0" hidden="1">#REF!</definedName>
    <definedName name="Z_BFD46250_AAC1_4A55_AF46_ED8E09898BF5_.wvu.FilterData" hidden="1">#REF!</definedName>
    <definedName name="Z_C061817B_F471_4B81_90AE_E317DA2C9A58_.wvu.FilterData" localSheetId="0" hidden="1">#REF!</definedName>
    <definedName name="Z_C061817B_F471_4B81_90AE_E317DA2C9A58_.wvu.FilterData" hidden="1">#REF!</definedName>
    <definedName name="Z_C131E47D_3396_4B17_9E92_DB888AEA91D5_.wvu.FilterData" localSheetId="0" hidden="1">#REF!</definedName>
    <definedName name="Z_C131E47D_3396_4B17_9E92_DB888AEA91D5_.wvu.FilterData" hidden="1">#REF!</definedName>
    <definedName name="Z_C1802170_5495_42FB_B728_35CD980B19D6_.wvu.FilterData" localSheetId="0" hidden="1">#REF!</definedName>
    <definedName name="Z_C1802170_5495_42FB_B728_35CD980B19D6_.wvu.FilterData" hidden="1">#REF!</definedName>
    <definedName name="Z_C26D4D2E_294B_4D2B_871F_2EC8A4E760C7_.wvu.FilterData" localSheetId="0" hidden="1">#REF!</definedName>
    <definedName name="Z_C26D4D2E_294B_4D2B_871F_2EC8A4E760C7_.wvu.FilterData" hidden="1">#REF!</definedName>
    <definedName name="Z_C3063329_D0D0_4637_A72C_F328A5547CE7_.wvu.FilterData" localSheetId="0" hidden="1">#REF!</definedName>
    <definedName name="Z_C3063329_D0D0_4637_A72C_F328A5547CE7_.wvu.FilterData" hidden="1">#REF!</definedName>
    <definedName name="Z_C3D9BAF0_1C78_4CB5_AEF9_0EEE2A9DE669_.wvu.FilterData" localSheetId="0" hidden="1">#REF!</definedName>
    <definedName name="Z_C3D9BAF0_1C78_4CB5_AEF9_0EEE2A9DE669_.wvu.FilterData" hidden="1">#REF!</definedName>
    <definedName name="Z_C4068392_70E2_11D7_882C_000102B7EA93_.wvu.FilterData" localSheetId="0" hidden="1">#REF!</definedName>
    <definedName name="Z_C4068392_70E2_11D7_882C_000102B7EA93_.wvu.FilterData" hidden="1">#REF!</definedName>
    <definedName name="Z_C52FD69E_5B9C_4D82_B7ED_70C261BE0700_.wvu.FilterData" localSheetId="0" hidden="1">#REF!</definedName>
    <definedName name="Z_C52FD69E_5B9C_4D82_B7ED_70C261BE0700_.wvu.FilterData" hidden="1">#REF!</definedName>
    <definedName name="Z_C5C733EB_610D_427A_858C_C033BAAB9779_.wvu.FilterData" localSheetId="0" hidden="1">#REF!</definedName>
    <definedName name="Z_C5C733EB_610D_427A_858C_C033BAAB9779_.wvu.FilterData" hidden="1">#REF!</definedName>
    <definedName name="Z_C6A4B951_CE93_4890_83F3_C23448F2D1D7_.wvu.FilterData" localSheetId="0" hidden="1">#REF!</definedName>
    <definedName name="Z_C6A4B951_CE93_4890_83F3_C23448F2D1D7_.wvu.FilterData" hidden="1">#REF!</definedName>
    <definedName name="Z_C76CCD33_7C08_45FB_9AA2_FEC286E8C541_.wvu.FilterData" localSheetId="0" hidden="1">#REF!</definedName>
    <definedName name="Z_C76CCD33_7C08_45FB_9AA2_FEC286E8C541_.wvu.FilterData" hidden="1">#REF!</definedName>
    <definedName name="Z_C8B71C34_C314_4936_BB18_B6D11C7CA539_.wvu.FilterData" localSheetId="0" hidden="1">#REF!</definedName>
    <definedName name="Z_C8B71C34_C314_4936_BB18_B6D11C7CA539_.wvu.FilterData" hidden="1">#REF!</definedName>
    <definedName name="Z_C9C06A35_3B51_4DE2_AA97_F5650AC53897_.wvu.FilterData" localSheetId="0" hidden="1">#REF!</definedName>
    <definedName name="Z_C9C06A35_3B51_4DE2_AA97_F5650AC53897_.wvu.FilterData" hidden="1">#REF!</definedName>
    <definedName name="Z_CC9625CD_AAA3_4136_9705_36B82D07620E_.wvu.FilterData" localSheetId="0" hidden="1">#REF!</definedName>
    <definedName name="Z_CC9625CD_AAA3_4136_9705_36B82D07620E_.wvu.FilterData" hidden="1">#REF!</definedName>
    <definedName name="Z_CCACCE7A_EDA9_4FA4_88F6_AD6D5528E296_.wvu.FilterData" localSheetId="0" hidden="1">#REF!</definedName>
    <definedName name="Z_CCACCE7A_EDA9_4FA4_88F6_AD6D5528E296_.wvu.FilterData" hidden="1">#REF!</definedName>
    <definedName name="Z_CDBBB3DF_C053_4317_9584_CD4D6DEEA688_.wvu.FilterData" localSheetId="0" hidden="1">#REF!</definedName>
    <definedName name="Z_CDBBB3DF_C053_4317_9584_CD4D6DEEA688_.wvu.FilterData" hidden="1">#REF!</definedName>
    <definedName name="Z_CDFC9A88_B0BB_44E0_97F8_9097DD382BA5_.wvu.FilterData" localSheetId="0" hidden="1">#REF!</definedName>
    <definedName name="Z_CDFC9A88_B0BB_44E0_97F8_9097DD382BA5_.wvu.FilterData" hidden="1">#REF!</definedName>
    <definedName name="Z_CEDDC640_EE2A_4435_891D_2BDAE542CFD2_.wvu.FilterData" localSheetId="0" hidden="1">#REF!</definedName>
    <definedName name="Z_CEDDC640_EE2A_4435_891D_2BDAE542CFD2_.wvu.FilterData" hidden="1">#REF!</definedName>
    <definedName name="Z_D1A82D5E_68FD_4B68_9784_52B58E5636E7_.wvu.FilterData" localSheetId="0" hidden="1">#REF!</definedName>
    <definedName name="Z_D1A82D5E_68FD_4B68_9784_52B58E5636E7_.wvu.FilterData" hidden="1">#REF!</definedName>
    <definedName name="Z_D1FAB40C_1B34_4F9F_B37A_5127BD88BBAC_.wvu.FilterData" localSheetId="0" hidden="1">#REF!</definedName>
    <definedName name="Z_D1FAB40C_1B34_4F9F_B37A_5127BD88BBAC_.wvu.FilterData" hidden="1">#REF!</definedName>
    <definedName name="Z_D33463D8_B4A5_4DE4_B640_CAF7C4299D90_.wvu.FilterData" localSheetId="0" hidden="1">#REF!</definedName>
    <definedName name="Z_D33463D8_B4A5_4DE4_B640_CAF7C4299D90_.wvu.FilterData" hidden="1">#REF!</definedName>
    <definedName name="Z_D6830399_E8F9_4A93_AD4C_0F373575B429_.wvu.FilterData" localSheetId="0" hidden="1">#REF!</definedName>
    <definedName name="Z_D6830399_E8F9_4A93_AD4C_0F373575B429_.wvu.FilterData" hidden="1">#REF!</definedName>
    <definedName name="Z_D77BD545_7453_49A9_86C7_0D8CE7EAA505_.wvu.FilterData" localSheetId="0" hidden="1">#REF!</definedName>
    <definedName name="Z_D77BD545_7453_49A9_86C7_0D8CE7EAA505_.wvu.FilterData" hidden="1">#REF!</definedName>
    <definedName name="Z_D7F87DB1_1990_4C3B_B971_3A6FA5D118CD_.wvu.FilterData" localSheetId="0" hidden="1">#REF!</definedName>
    <definedName name="Z_D7F87DB1_1990_4C3B_B971_3A6FA5D118CD_.wvu.FilterData" hidden="1">#REF!</definedName>
    <definedName name="Z_D8642325_9460_4501_938F_B70C469BB94C_.wvu.FilterData" localSheetId="0" hidden="1">#REF!</definedName>
    <definedName name="Z_D8642325_9460_4501_938F_B70C469BB94C_.wvu.FilterData" hidden="1">#REF!</definedName>
    <definedName name="Z_DB5E2E10_5DC2_40A7_BA2F_BA4FCB2CBC8C_.wvu.FilterData" localSheetId="0" hidden="1">#REF!</definedName>
    <definedName name="Z_DB5E2E10_5DC2_40A7_BA2F_BA4FCB2CBC8C_.wvu.FilterData" hidden="1">#REF!</definedName>
    <definedName name="Z_DB6923EA_4BB0_4B7E_AA47_83C7BF949F2A_.wvu.FilterData" localSheetId="0" hidden="1">#REF!</definedName>
    <definedName name="Z_DB6923EA_4BB0_4B7E_AA47_83C7BF949F2A_.wvu.FilterData" hidden="1">#REF!</definedName>
    <definedName name="Z_DB98C602_A4A4_4B70_9ED4_358D78C2BD5B_.wvu.FilterData" localSheetId="0" hidden="1">#REF!</definedName>
    <definedName name="Z_DB98C602_A4A4_4B70_9ED4_358D78C2BD5B_.wvu.FilterData" hidden="1">#REF!</definedName>
    <definedName name="Z_DCEF54AB_2F3C_4138_9518_0AF912DE68F1_.wvu.FilterData" localSheetId="0" hidden="1">#REF!</definedName>
    <definedName name="Z_DCEF54AB_2F3C_4138_9518_0AF912DE68F1_.wvu.FilterData" hidden="1">#REF!</definedName>
    <definedName name="Z_DD0EE640_D13F_4234_9EE5_3AFCE632A5F2_.wvu.FilterData" localSheetId="0" hidden="1">#REF!</definedName>
    <definedName name="Z_DD0EE640_D13F_4234_9EE5_3AFCE632A5F2_.wvu.FilterData" hidden="1">#REF!</definedName>
    <definedName name="Z_DFA9743D_F3CE_4CF4_8864_78598D0D751C_.wvu.FilterData" localSheetId="0" hidden="1">#REF!</definedName>
    <definedName name="Z_DFA9743D_F3CE_4CF4_8864_78598D0D751C_.wvu.FilterData" hidden="1">#REF!</definedName>
    <definedName name="Z_DFE430D0_DD4E_4E40_B190_19BEE9AD0CBC_.wvu.FilterData" localSheetId="0" hidden="1">#REF!</definedName>
    <definedName name="Z_DFE430D0_DD4E_4E40_B190_19BEE9AD0CBC_.wvu.FilterData" hidden="1">#REF!</definedName>
    <definedName name="Z_E2547EDD_D29F_4DEE_98C5_A9AA79B5E613_.wvu.FilterData" localSheetId="0" hidden="1">#REF!</definedName>
    <definedName name="Z_E2547EDD_D29F_4DEE_98C5_A9AA79B5E613_.wvu.FilterData" hidden="1">#REF!</definedName>
    <definedName name="Z_E62B5FDD_E3DE_49E6_BA80_5948A7E0F370_.wvu.FilterData" localSheetId="0" hidden="1">#REF!</definedName>
    <definedName name="Z_E62B5FDD_E3DE_49E6_BA80_5948A7E0F370_.wvu.FilterData" hidden="1">#REF!</definedName>
    <definedName name="Z_E65CFA7E_41DA_408C_A2AF_C9D9D211D253_.wvu.FilterData" localSheetId="0" hidden="1">#REF!</definedName>
    <definedName name="Z_E65CFA7E_41DA_408C_A2AF_C9D9D211D253_.wvu.FilterData" hidden="1">#REF!</definedName>
    <definedName name="Z_E716EB83_6184_4934_AC9A_F207DFF8271C_.wvu.FilterData" localSheetId="0" hidden="1">#REF!</definedName>
    <definedName name="Z_E716EB83_6184_4934_AC9A_F207DFF8271C_.wvu.FilterData" hidden="1">#REF!</definedName>
    <definedName name="Z_E8DA1088_1B70_45BC_9580_AB21C9779799_.wvu.FilterData" localSheetId="0" hidden="1">#REF!</definedName>
    <definedName name="Z_E8DA1088_1B70_45BC_9580_AB21C9779799_.wvu.FilterData" hidden="1">#REF!</definedName>
    <definedName name="Z_EA132528_EA87_4E89_88E7_B910C8737820_.wvu.FilterData" localSheetId="0" hidden="1">#REF!</definedName>
    <definedName name="Z_EA132528_EA87_4E89_88E7_B910C8737820_.wvu.FilterData" hidden="1">#REF!</definedName>
    <definedName name="Z_EACA5552_6A11_454F_9370_90ABEB10D353_.wvu.FilterData" localSheetId="0" hidden="1">#REF!</definedName>
    <definedName name="Z_EACA5552_6A11_454F_9370_90ABEB10D353_.wvu.FilterData" hidden="1">#REF!</definedName>
    <definedName name="Z_EAD327E5_03D5_4FE6_B20C_6C8F8ED20FDA_.wvu.FilterData" localSheetId="0" hidden="1">#REF!</definedName>
    <definedName name="Z_EAD327E5_03D5_4FE6_B20C_6C8F8ED20FDA_.wvu.FilterData" hidden="1">#REF!</definedName>
    <definedName name="Z_EC0806A7_F8A5_4AB0_9843_BEFEA068EF84_.wvu.FilterData" localSheetId="0" hidden="1">#REF!</definedName>
    <definedName name="Z_EC0806A7_F8A5_4AB0_9843_BEFEA068EF84_.wvu.FilterData" hidden="1">#REF!</definedName>
    <definedName name="Z_EC3BDFDA_32DB_46B4_9DB8_447FB9651E99_.wvu.FilterData" localSheetId="0" hidden="1">#REF!</definedName>
    <definedName name="Z_EC3BDFDA_32DB_46B4_9DB8_447FB9651E99_.wvu.FilterData" hidden="1">#REF!</definedName>
    <definedName name="Z_EC73F126_448D_4348_A573_3BC24AC8795A_.wvu.FilterData" localSheetId="0" hidden="1">#REF!</definedName>
    <definedName name="Z_EC73F126_448D_4348_A573_3BC24AC8795A_.wvu.FilterData" hidden="1">#REF!</definedName>
    <definedName name="Z_EE2FF224_EB99_4F66_89A5_BA724EA24427_.wvu.FilterData" localSheetId="0" hidden="1">#REF!</definedName>
    <definedName name="Z_EE2FF224_EB99_4F66_89A5_BA724EA24427_.wvu.FilterData" hidden="1">#REF!</definedName>
    <definedName name="Z_EE59C669_DD06_4D54_A54F_AB6454CED5F7_.wvu.FilterData" localSheetId="0" hidden="1">#REF!</definedName>
    <definedName name="Z_EE59C669_DD06_4D54_A54F_AB6454CED5F7_.wvu.FilterData" hidden="1">#REF!</definedName>
    <definedName name="Z_EEB39A19_0FC3_44FD_AFD3_08049C71CA5C_.wvu.FilterData" localSheetId="0" hidden="1">#REF!</definedName>
    <definedName name="Z_EEB39A19_0FC3_44FD_AFD3_08049C71CA5C_.wvu.FilterData" hidden="1">#REF!</definedName>
    <definedName name="Z_EF0F7889_2C1E_4238_8B7B_8D0D4B99295B_.wvu.FilterData" localSheetId="0" hidden="1">#REF!</definedName>
    <definedName name="Z_EF0F7889_2C1E_4238_8B7B_8D0D4B99295B_.wvu.FilterData" hidden="1">#REF!</definedName>
    <definedName name="Z_F0BEE053_CC9E_4B75_A7ED_8354A3C87E6D_.wvu.FilterData" localSheetId="0" hidden="1">#REF!</definedName>
    <definedName name="Z_F0BEE053_CC9E_4B75_A7ED_8354A3C87E6D_.wvu.FilterData" hidden="1">#REF!</definedName>
    <definedName name="Z_F1763C82_6D53_4E59_B1FD_6E1B32681758_.wvu.FilterData" localSheetId="0" hidden="1">#REF!</definedName>
    <definedName name="Z_F1763C82_6D53_4E59_B1FD_6E1B32681758_.wvu.FilterData" hidden="1">#REF!</definedName>
    <definedName name="Z_F2091873_10D4_489F_B19B_F2EFD09E7524_.wvu.FilterData" localSheetId="0" hidden="1">#REF!</definedName>
    <definedName name="Z_F2091873_10D4_489F_B19B_F2EFD09E7524_.wvu.FilterData" hidden="1">#REF!</definedName>
    <definedName name="Z_F35BBA14_C940_4E05_8D2F_8EF2382BD8E9_.wvu.FilterData" localSheetId="0" hidden="1">#REF!</definedName>
    <definedName name="Z_F35BBA14_C940_4E05_8D2F_8EF2382BD8E9_.wvu.FilterData" hidden="1">#REF!</definedName>
    <definedName name="Z_F6A8A1D4_2E27_4066_BF73_DF05C2A1BE54_.wvu.FilterData" localSheetId="0" hidden="1">#REF!</definedName>
    <definedName name="Z_F6A8A1D4_2E27_4066_BF73_DF05C2A1BE54_.wvu.FilterData" hidden="1">#REF!</definedName>
    <definedName name="Z_F6F91436_DB8C_43B9_9601_ADA87F20DA85_.wvu.FilterData" localSheetId="0" hidden="1">#REF!</definedName>
    <definedName name="Z_F6F91436_DB8C_43B9_9601_ADA87F20DA85_.wvu.FilterData" hidden="1">#REF!</definedName>
    <definedName name="Z_F9D42F6D_FBB8_4347_9609_09FB930659C7_.wvu.FilterData" localSheetId="0" hidden="1">#REF!</definedName>
    <definedName name="Z_F9D42F6D_FBB8_4347_9609_09FB930659C7_.wvu.FilterData" hidden="1">#REF!</definedName>
    <definedName name="Z_FA249B36_5B5A_4A16_9895_DFF5A4371322_.wvu.FilterData" localSheetId="0" hidden="1">#REF!</definedName>
    <definedName name="Z_FA249B36_5B5A_4A16_9895_DFF5A4371322_.wvu.FilterData" hidden="1">#REF!</definedName>
    <definedName name="Z_FA2BA62A_D02C_47A4_B101_F560E4F5A890_.wvu.FilterData" localSheetId="0" hidden="1">#REF!</definedName>
    <definedName name="Z_FA2BA62A_D02C_47A4_B101_F560E4F5A890_.wvu.FilterData" hidden="1">#REF!</definedName>
    <definedName name="Z_FAE2F684_3BFD_4D9A_A781_817E0C770D03_.wvu.FilterData" localSheetId="0" hidden="1">#REF!</definedName>
    <definedName name="Z_FAE2F684_3BFD_4D9A_A781_817E0C770D03_.wvu.FilterData" hidden="1">#REF!</definedName>
    <definedName name="Z_FB4DC09B_2939_4303_BE5F_7A353FD7CA56_.wvu.FilterData" localSheetId="0" hidden="1">#REF!</definedName>
    <definedName name="Z_FB4DC09B_2939_4303_BE5F_7A353FD7CA56_.wvu.FilterData" hidden="1">#REF!</definedName>
    <definedName name="Z_FE91E8DA_1017_4CBC_AA5E_26CB5F0FC9EA_.wvu.FilterData" localSheetId="0" hidden="1">#REF!</definedName>
    <definedName name="Z_FE91E8DA_1017_4CBC_AA5E_26CB5F0FC9EA_.wvu.FilterData" hidden="1">#REF!</definedName>
    <definedName name="Z_FEC78678_1464_4166_9FC6_867AD5962476_.wvu.FilterData" localSheetId="0" hidden="1">#REF!</definedName>
    <definedName name="Z_FEC78678_1464_4166_9FC6_867AD5962476_.wvu.FilterData" hidden="1">#REF!</definedName>
    <definedName name="Z_HKL" localSheetId="0" hidden="1">#REF!</definedName>
    <definedName name="Z_HKL" hidden="1">#REF!</definedName>
    <definedName name="ZAK1" localSheetId="0">#REF!</definedName>
    <definedName name="ZAK1">#REF!</definedName>
    <definedName name="ZIM_0">'[30]зим '!$F$31</definedName>
    <definedName name="ZIM_03">'[30]зим '!$F$31</definedName>
    <definedName name="ZIM_1" localSheetId="0">#REF!</definedName>
    <definedName name="ZIM_1">#REF!</definedName>
    <definedName name="Zm_1" localSheetId="0">[31]Зима!#REF!</definedName>
    <definedName name="Zm_1">[31]Зима!#REF!</definedName>
    <definedName name="Zmt_1" localSheetId="0">#REF!</definedName>
    <definedName name="Zmt_1">#REF!</definedName>
    <definedName name="а">'[12]C.с'!$D$46</definedName>
    <definedName name="аб">'[32]C.с '!$D$52</definedName>
    <definedName name="абс">'[33]C.с  (2)'!$H$44</definedName>
    <definedName name="ав">'[32]C.с '!$D$47</definedName>
    <definedName name="_xlnm.Auto_Open_" localSheetId="0" hidden="1">#REF!</definedName>
    <definedName name="_xlnm.Auto_Open_" hidden="1">#REF!</definedName>
    <definedName name="_xlnm.Auto_Open_ФильтрБазыДанных" localSheetId="0" hidden="1">#REF!</definedName>
    <definedName name="_xlnm.Auto_Open_ФильтрБазыДанных" hidden="1">#REF!</definedName>
    <definedName name="_xlnm.Auto_OpenАвто_открыть_ФильтрБазыДанных" localSheetId="0" hidden="1">#REF!</definedName>
    <definedName name="_xlnm.Auto_OpenАвто_открыть_ФильтрБазыДанных" hidden="1">#REF!</definedName>
    <definedName name="_xlnm.Auto_OpenАвто_открытьКП23" localSheetId="0" hidden="1">#REF!</definedName>
    <definedName name="_xlnm.Auto_OpenАвто_открытьКП23" hidden="1">#REF!</definedName>
    <definedName name="_xlnm.Auto_OpenКП23" localSheetId="0" hidden="1">#REF!</definedName>
    <definedName name="_xlnm.Auto_OpenКП23" hidden="1">#REF!</definedName>
    <definedName name="Автоб.ост.">'[34]Обстановка дороги'!$AJ$103</definedName>
    <definedName name="Автопав.">[34]Автопавильон!$AJ$133</definedName>
    <definedName name="авторск" localSheetId="0">#REF!</definedName>
    <definedName name="авторск">#REF!</definedName>
    <definedName name="Аналоги">'[35]Исходные данные'!$B$37:$B$47</definedName>
    <definedName name="анна_крА" localSheetId="0">#REF!</definedName>
    <definedName name="анна_крА">#REF!</definedName>
    <definedName name="анна_крБ" localSheetId="0">#REF!</definedName>
    <definedName name="анна_крБ">#REF!</definedName>
    <definedName name="анна_крВ" localSheetId="0">#REF!</definedName>
    <definedName name="анна_крВ">#REF!</definedName>
    <definedName name="анна_крГ" localSheetId="0">#REF!</definedName>
    <definedName name="анна_крГ">#REF!</definedName>
    <definedName name="анна_крД" localSheetId="0">#REF!</definedName>
    <definedName name="анна_крД">#REF!</definedName>
    <definedName name="анна_крЕ" localSheetId="0">#REF!</definedName>
    <definedName name="анна_крЕ">#REF!</definedName>
    <definedName name="анна_крЖ" localSheetId="0">#REF!</definedName>
    <definedName name="анна_крЖ">#REF!</definedName>
    <definedName name="ап" hidden="1">{#N/A,#N/A,TRUE,"Смета на пасс. обор. №1"}</definedName>
    <definedName name="ап1" hidden="1">{#N/A,#N/A,TRUE,"Смета на пасс. обор. №1"}</definedName>
    <definedName name="аренд" localSheetId="0">#REF!</definedName>
    <definedName name="аренд">#REF!</definedName>
    <definedName name="Асф.покр.">'[34]Дорожная одежда'!$AJ$30</definedName>
    <definedName name="Б_1" localSheetId="0">#REF!</definedName>
    <definedName name="Б_1">#REF!</definedName>
    <definedName name="базы">'[36]Исходные данные'!$D$37:$D$40</definedName>
    <definedName name="бб" localSheetId="0">#REF!</definedName>
    <definedName name="бб">#REF!</definedName>
    <definedName name="бобров_крА" localSheetId="0">#REF!</definedName>
    <definedName name="бобров_крА">#REF!</definedName>
    <definedName name="бобров_крБ" localSheetId="0">#REF!</definedName>
    <definedName name="бобров_крБ">#REF!</definedName>
    <definedName name="бобров_крВ" localSheetId="0">#REF!</definedName>
    <definedName name="бобров_крВ">#REF!</definedName>
    <definedName name="бобров_крГ" localSheetId="0">#REF!</definedName>
    <definedName name="бобров_крГ">#REF!</definedName>
    <definedName name="бобров_крД" localSheetId="0">#REF!</definedName>
    <definedName name="бобров_крД">#REF!</definedName>
    <definedName name="бобров_крЕ" localSheetId="0">#REF!</definedName>
    <definedName name="бобров_крЕ">#REF!</definedName>
    <definedName name="бобров_крЖ" localSheetId="0">#REF!</definedName>
    <definedName name="бобров_крЖ">#REF!</definedName>
    <definedName name="богучар_крА" localSheetId="0">#REF!</definedName>
    <definedName name="богучар_крА">#REF!</definedName>
    <definedName name="богучар_крБ" localSheetId="0">#REF!</definedName>
    <definedName name="богучар_крБ">#REF!</definedName>
    <definedName name="богучар_крВ" localSheetId="0">#REF!</definedName>
    <definedName name="богучар_крВ">#REF!</definedName>
    <definedName name="богучар_крГ" localSheetId="0">#REF!</definedName>
    <definedName name="богучар_крГ">#REF!</definedName>
    <definedName name="богучар_крД" localSheetId="0">#REF!</definedName>
    <definedName name="богучар_крД">#REF!</definedName>
    <definedName name="богучар_крЕ" localSheetId="0">#REF!</definedName>
    <definedName name="богучар_крЕ">#REF!</definedName>
    <definedName name="богучар_крЖ" localSheetId="0">#REF!</definedName>
    <definedName name="богучар_крЖ">#REF!</definedName>
    <definedName name="бол" hidden="1">{#N/A,#N/A,TRUE,"Смета на пасс. обор. №1"}</definedName>
    <definedName name="борис_крА" localSheetId="0">#REF!</definedName>
    <definedName name="борис_крА">#REF!</definedName>
    <definedName name="борис_крБ" localSheetId="0">#REF!</definedName>
    <definedName name="борис_крБ">#REF!</definedName>
    <definedName name="борис_крВ" localSheetId="0">#REF!</definedName>
    <definedName name="борис_крВ">#REF!</definedName>
    <definedName name="борис_крГ" localSheetId="0">#REF!</definedName>
    <definedName name="борис_крГ">#REF!</definedName>
    <definedName name="борис_крД" localSheetId="0">#REF!</definedName>
    <definedName name="борис_крД">#REF!</definedName>
    <definedName name="борис_крЕ" localSheetId="0">#REF!</definedName>
    <definedName name="борис_крЕ">#REF!</definedName>
    <definedName name="борис_крЖ" localSheetId="0">#REF!</definedName>
    <definedName name="борис_крЖ">#REF!</definedName>
    <definedName name="бутур_крА" localSheetId="0">#REF!</definedName>
    <definedName name="бутур_крА">#REF!</definedName>
    <definedName name="бутур_крБ" localSheetId="0">#REF!</definedName>
    <definedName name="бутур_крБ">#REF!</definedName>
    <definedName name="бутур_крВ" localSheetId="0">#REF!</definedName>
    <definedName name="бутур_крВ">#REF!</definedName>
    <definedName name="бутур_крГ" localSheetId="0">#REF!</definedName>
    <definedName name="бутур_крГ">#REF!</definedName>
    <definedName name="бутур_крД" localSheetId="0">#REF!</definedName>
    <definedName name="бутур_крД">#REF!</definedName>
    <definedName name="бутур_крЕ" localSheetId="0">#REF!</definedName>
    <definedName name="бутур_крЕ">#REF!</definedName>
    <definedName name="бутур_крЖ" localSheetId="0">#REF!</definedName>
    <definedName name="бутур_крЖ">#REF!</definedName>
    <definedName name="быч">'[37]свод 2'!$A$7</definedName>
    <definedName name="В_1" localSheetId="0">#REF!</definedName>
    <definedName name="В_1">#REF!</definedName>
    <definedName name="вапро" hidden="1">{#N/A,#N/A,FALSE,"Шаблон_Спец1"}</definedName>
    <definedName name="вах">[12]вах!$F$17</definedName>
    <definedName name="вах.т.">'[38]вах(б)'!$E$37</definedName>
    <definedName name="вахт" localSheetId="0">#REF!</definedName>
    <definedName name="вахт">#REF!</definedName>
    <definedName name="Вахты" hidden="1">{#N/A,#N/A,FALSE,"Акт-Смета"}</definedName>
    <definedName name="ВВ_1" localSheetId="0">#REF!</definedName>
    <definedName name="ВВ_1">#REF!</definedName>
    <definedName name="ввод" localSheetId="0">#REF!</definedName>
    <definedName name="ввод">#REF!</definedName>
    <definedName name="Верт.план.">[34]Вертик.планировка!$AJ$32</definedName>
    <definedName name="вид">'[36]Исходные данные'!$E$3:$E$4</definedName>
    <definedName name="Вмамон_крА" localSheetId="0">#REF!</definedName>
    <definedName name="Вмамон_крА">#REF!</definedName>
    <definedName name="Вмамон_крБ" localSheetId="0">#REF!</definedName>
    <definedName name="Вмамон_крБ">#REF!</definedName>
    <definedName name="Вмамон_крВ" localSheetId="0">#REF!</definedName>
    <definedName name="Вмамон_крВ">#REF!</definedName>
    <definedName name="Вмамон_крГ" localSheetId="0">#REF!</definedName>
    <definedName name="Вмамон_крГ">#REF!</definedName>
    <definedName name="Вмамон_крД" localSheetId="0">#REF!</definedName>
    <definedName name="Вмамон_крД">#REF!</definedName>
    <definedName name="Вмамон_крЕ" localSheetId="0">#REF!</definedName>
    <definedName name="Вмамон_крЕ">#REF!</definedName>
    <definedName name="Вмамон_крЖ" localSheetId="0">#REF!</definedName>
    <definedName name="Вмамон_крЖ">#REF!</definedName>
    <definedName name="во" localSheetId="0">'[39]C.с '!#REF!</definedName>
    <definedName name="во">'[39]C.с '!#REF!</definedName>
    <definedName name="Водоотвод">'[34]Дорожная одежда'!$AJ$75</definedName>
    <definedName name="Возм.убытков">'[34] Подготовительные работы'!$AJ$26</definedName>
    <definedName name="вороб_крА" localSheetId="0">#REF!</definedName>
    <definedName name="вороб_крА">#REF!</definedName>
    <definedName name="вороб_крБ" localSheetId="0">#REF!</definedName>
    <definedName name="вороб_крБ">#REF!</definedName>
    <definedName name="вороб_крВ" localSheetId="0">#REF!</definedName>
    <definedName name="вороб_крВ">#REF!</definedName>
    <definedName name="вороб_крГ" localSheetId="0">#REF!</definedName>
    <definedName name="вороб_крГ">#REF!</definedName>
    <definedName name="вороб_крД" localSheetId="0">#REF!</definedName>
    <definedName name="вороб_крД">#REF!</definedName>
    <definedName name="вороб_крЕ" localSheetId="0">#REF!</definedName>
    <definedName name="вороб_крЕ">#REF!</definedName>
    <definedName name="вороб_крЖ" localSheetId="0">#REF!</definedName>
    <definedName name="вороб_крЖ">#REF!</definedName>
    <definedName name="Восст.трассы">'[34] Подготовительные работы'!$AJ$15</definedName>
    <definedName name="вр">[40]зим!$H$48</definedName>
    <definedName name="врем" localSheetId="0">#REF!</definedName>
    <definedName name="врем">#REF!</definedName>
    <definedName name="Врем.здан.">[34]Врем.здания!$G$11</definedName>
    <definedName name="времянка">'[36]Исходные данные'!$A$113:$A$127</definedName>
    <definedName name="вс" localSheetId="0">#REF!</definedName>
    <definedName name="вс">#REF!</definedName>
    <definedName name="Вхава_крА" localSheetId="0">#REF!</definedName>
    <definedName name="Вхава_крА">#REF!</definedName>
    <definedName name="Вхава_крБ" localSheetId="0">#REF!</definedName>
    <definedName name="Вхава_крБ">#REF!</definedName>
    <definedName name="Вхава_крВ" localSheetId="0">#REF!</definedName>
    <definedName name="Вхава_крВ">#REF!</definedName>
    <definedName name="Вхава_крГ" localSheetId="0">#REF!</definedName>
    <definedName name="Вхава_крГ">#REF!</definedName>
    <definedName name="Вхава_крД" localSheetId="0">#REF!</definedName>
    <definedName name="Вхава_крД">#REF!</definedName>
    <definedName name="Вхава_крЕ" localSheetId="0">#REF!</definedName>
    <definedName name="Вхава_крЕ">#REF!</definedName>
    <definedName name="Вхава_крЖ" localSheetId="0">#REF!</definedName>
    <definedName name="Вхава_крЖ">#REF!</definedName>
    <definedName name="Г">'[41]свод 2'!$A$7</definedName>
    <definedName name="газ">'[42]свод 3'!$D$13</definedName>
    <definedName name="ггг" hidden="1">{#N/A,#N/A,FALSE,"Шаблон_Спец1"}</definedName>
    <definedName name="глубина">'[36]Исходные данные'!$I$8:$I$10</definedName>
    <definedName name="Глубина_разведки">'[36]01-2'!$AD$90:$AD$92</definedName>
    <definedName name="город">'[36]09-1-02'!$S$11:$S$14</definedName>
    <definedName name="гриб_крА" localSheetId="0">#REF!</definedName>
    <definedName name="гриб_крА">#REF!</definedName>
    <definedName name="гриб_крБ" localSheetId="0">#REF!</definedName>
    <definedName name="гриб_крБ">#REF!</definedName>
    <definedName name="гриб_крВ" localSheetId="0">#REF!</definedName>
    <definedName name="гриб_крВ">#REF!</definedName>
    <definedName name="гриб_крГ" localSheetId="0">#REF!</definedName>
    <definedName name="гриб_крГ">#REF!</definedName>
    <definedName name="гриб_крД" localSheetId="0">#REF!</definedName>
    <definedName name="гриб_крД">#REF!</definedName>
    <definedName name="гриб_крЕ" localSheetId="0">#REF!</definedName>
    <definedName name="гриб_крЕ">#REF!</definedName>
    <definedName name="гриб_крЖ" localSheetId="0">#REF!</definedName>
    <definedName name="гриб_крЖ">#REF!</definedName>
    <definedName name="гф" hidden="1">{#N/A,#N/A,FALSE,"Акт-Смета"}</definedName>
    <definedName name="Д_1" localSheetId="0">#REF!</definedName>
    <definedName name="Д_1">#REF!</definedName>
    <definedName name="Дата_изменения_группы_строек" localSheetId="0">#REF!</definedName>
    <definedName name="Дата_изменения_группы_строек">#REF!</definedName>
    <definedName name="Дата_изменения_локальной_сметы" localSheetId="0">#REF!</definedName>
    <definedName name="Дата_изменения_локальной_сметы">#REF!</definedName>
    <definedName name="Дата_изменения_объекта" localSheetId="0">#REF!</definedName>
    <definedName name="Дата_изменения_объекта">#REF!</definedName>
    <definedName name="Дата_изменения_объектной_сметы" localSheetId="0">#REF!</definedName>
    <definedName name="Дата_изменения_объектной_сметы">#REF!</definedName>
    <definedName name="Дата_изменения_очереди" localSheetId="0">#REF!</definedName>
    <definedName name="Дата_изменения_очереди">#REF!</definedName>
    <definedName name="Дата_изменения_пускового_комплекса" localSheetId="0">#REF!</definedName>
    <definedName name="Дата_изменения_пускового_комплекса">#REF!</definedName>
    <definedName name="Дата_изменения_сводного_сметного_расчета" localSheetId="0">#REF!</definedName>
    <definedName name="Дата_изменения_сводного_сметного_расчета">#REF!</definedName>
    <definedName name="Дата_изменения_стройки" localSheetId="0">#REF!</definedName>
    <definedName name="Дата_изменения_стройки">#REF!</definedName>
    <definedName name="Дата_создания_группы_строек" localSheetId="0">#REF!</definedName>
    <definedName name="Дата_создания_группы_строек">#REF!</definedName>
    <definedName name="Дата_создания_локальной_сметы" localSheetId="0">#REF!</definedName>
    <definedName name="Дата_создания_локальной_сметы">#REF!</definedName>
    <definedName name="Дата_создания_объекта" localSheetId="0">#REF!</definedName>
    <definedName name="Дата_создания_объекта">#REF!</definedName>
    <definedName name="Дата_создания_объектной_сметы" localSheetId="0">#REF!</definedName>
    <definedName name="Дата_создания_объектной_сметы">#REF!</definedName>
    <definedName name="Дата_создания_очереди" localSheetId="0">#REF!</definedName>
    <definedName name="Дата_создания_очереди">#REF!</definedName>
    <definedName name="Дата_создания_пускового_комплекса" localSheetId="0">#REF!</definedName>
    <definedName name="Дата_создания_пускового_комплекса">#REF!</definedName>
    <definedName name="Дата_создания_сводного_сметного_расчета" localSheetId="0">#REF!</definedName>
    <definedName name="Дата_создания_сводного_сметного_расчета">#REF!</definedName>
    <definedName name="Дата_создания_стройки" localSheetId="0">#REF!</definedName>
    <definedName name="Дата_создания_стройки">#REF!</definedName>
    <definedName name="дд" localSheetId="0">#REF!</definedName>
    <definedName name="дд">#REF!</definedName>
    <definedName name="ддд" localSheetId="0">#REF!</definedName>
    <definedName name="ддд">#REF!</definedName>
    <definedName name="ддддд" hidden="1">{"BS1",#N/A,TRUE,"RSA_FS";"BS2",#N/A,TRUE,"RSA_FS";"BS3",#N/A,TRUE,"RSA_FS"}</definedName>
    <definedName name="дддддд" hidden="1">{"IAS_ShortView_1",#N/A,FALSE,"IAS";"IAS_ShortView_2",#N/A,FALSE,"IAS";"IAS_ShortView_3",#N/A,FALSE,"IAS";"IAS_ShortView_4",#N/A,FALSE,"IAS";"IAS_ShortView_5",#N/A,FALSE,"IAS";"IAS_ShortView_6",#N/A,FALSE,"IAS";"IAS_ShortView_7",#N/A,FALSE,"IAS";"CFDir - Zoomed In",#N/A,FALSE,"CF DIR"}</definedName>
    <definedName name="джэ" hidden="1">{#N/A,#N/A,TRUE,"Смета на пасс. обор. №1"}</definedName>
    <definedName name="диагн" hidden="1">{#N/A,#N/A,FALSE,"Infl_fact"}</definedName>
    <definedName name="Диагностика" hidden="1">{"IASBS",#N/A,FALSE,"IAS";"IASPL",#N/A,FALSE,"IAS";#N/A,#N/A,FALSE,"CF DIR";"IASNotes",#N/A,FALSE,"IAS";#N/A,#N/A,FALSE,"FA_1";#N/A,#N/A,FALSE,"Dep'n FC";#N/A,#N/A,FALSE,"Dep'n SE";#N/A,#N/A,FALSE,"Inv_1";#N/A,#N/A,FALSE,"NMG";#N/A,#N/A,FALSE,"Recon";#N/A,#N/A,FALSE,"EPS"}</definedName>
    <definedName name="дирекц" localSheetId="0">#REF!</definedName>
    <definedName name="дирекц">#REF!</definedName>
    <definedName name="до">'[43]C.с'!$D$87</definedName>
    <definedName name="доп" hidden="1">{#N/A,#N/A,TRUE,"Смета на пасс. обор. №1"}</definedName>
    <definedName name="Дор.знаки">'[34]Обстановка дороги'!$AJ$42</definedName>
    <definedName name="ДСК" localSheetId="0">[44]топография!#REF!</definedName>
    <definedName name="ДСК">[44]топография!#REF!</definedName>
    <definedName name="дтс">'[45]СметаСводная Рыб'!$C$13</definedName>
    <definedName name="Е_1" localSheetId="0">#REF!</definedName>
    <definedName name="Е_1">#REF!</definedName>
    <definedName name="Е_2" localSheetId="0">#REF!</definedName>
    <definedName name="Е_2">#REF!</definedName>
    <definedName name="Е_3">[12]вр!$G$33</definedName>
    <definedName name="Единицы">'[35]Исходные данные'!$B$49:$B$61</definedName>
    <definedName name="жжж" localSheetId="0">#REF!</definedName>
    <definedName name="жжж">#REF!</definedName>
    <definedName name="жю" hidden="1">{#N/A,#N/A,TRUE,"Смета на пасс. обор. №1"}</definedName>
    <definedName name="з">[40]зим!$F$51</definedName>
    <definedName name="з_1" localSheetId="0">#REF!</definedName>
    <definedName name="з_1">#REF!</definedName>
    <definedName name="за">'[46]12'!$G$1</definedName>
    <definedName name="_xlnm.Print_Titles" localSheetId="0">'Лист1 '!$13:$13</definedName>
    <definedName name="Заказчик" localSheetId="0">#REF!</definedName>
    <definedName name="Заказчик">#REF!</definedName>
    <definedName name="Земработы">'[34]Земляное полотно'!$AJ$49</definedName>
    <definedName name="зим" localSheetId="0">#REF!</definedName>
    <definedName name="зим">#REF!</definedName>
    <definedName name="Зима">[34]Зима!$E$16</definedName>
    <definedName name="Зимние">'[36]Исходные данные'!$A$131:$A$193</definedName>
    <definedName name="зоны">'[36]Исходные данные'!$M$130:$M$137</definedName>
    <definedName name="зщ" hidden="1">{#N/A,#N/A,TRUE,"Смета на пасс. обор. №1"}</definedName>
    <definedName name="и" localSheetId="0">#REF!</definedName>
    <definedName name="и">#REF!</definedName>
    <definedName name="изыск" localSheetId="0">#REF!</definedName>
    <definedName name="изыск">#REF!</definedName>
    <definedName name="иии" localSheetId="0">#REF!</definedName>
    <definedName name="иии">#REF!</definedName>
    <definedName name="Инвестор" localSheetId="0">#REF!</definedName>
    <definedName name="Инвестор">#REF!</definedName>
    <definedName name="Индекс" localSheetId="0">#REF!</definedName>
    <definedName name="Индекс">#REF!</definedName>
    <definedName name="Индекс_ЛН_группы_строек" localSheetId="0">#REF!</definedName>
    <definedName name="Индекс_ЛН_группы_строек">#REF!</definedName>
    <definedName name="Индекс_ЛН_локальной_сметы" localSheetId="0">#REF!</definedName>
    <definedName name="Индекс_ЛН_локальной_сметы">#REF!</definedName>
    <definedName name="Индекс_ЛН_объекта" localSheetId="0">#REF!</definedName>
    <definedName name="Индекс_ЛН_объекта">#REF!</definedName>
    <definedName name="Индекс_ЛН_объектной_сметы" localSheetId="0">#REF!</definedName>
    <definedName name="Индекс_ЛН_объектной_сметы">#REF!</definedName>
    <definedName name="Индекс_ЛН_очереди" localSheetId="0">#REF!</definedName>
    <definedName name="Индекс_ЛН_очереди">#REF!</definedName>
    <definedName name="Индекс_ЛН_пускового_комплекса" localSheetId="0">#REF!</definedName>
    <definedName name="Индекс_ЛН_пускового_комплекса">#REF!</definedName>
    <definedName name="Индекс_ЛН_сводного_сметного_расчета" localSheetId="0">#REF!</definedName>
    <definedName name="Индекс_ЛН_сводного_сметного_расчета">#REF!</definedName>
    <definedName name="Индекс_ЛН_стройки" localSheetId="0">#REF!</definedName>
    <definedName name="Индекс_ЛН_стройки">#REF!</definedName>
    <definedName name="инж" localSheetId="0">#REF!</definedName>
    <definedName name="инж">#REF!</definedName>
    <definedName name="ис">'[43]C.с'!$D$92</definedName>
    <definedName name="ит" localSheetId="0">#REF!</definedName>
    <definedName name="ит">#REF!</definedName>
    <definedName name="итого" localSheetId="0">#REF!</definedName>
    <definedName name="итого">#REF!</definedName>
    <definedName name="Итого_ЗПМ__по_рес_расчету_с_учетом_к_тов" localSheetId="0">#REF!</definedName>
    <definedName name="Итого_ЗПМ__по_рес_расчету_с_учетом_к_тов">#REF!</definedName>
    <definedName name="Итого_ЗПМ_в_базисных_ценах" localSheetId="0">#REF!</definedName>
    <definedName name="Итого_ЗПМ_в_базисных_ценах">#REF!</definedName>
    <definedName name="Итого_ЗПМ_в_базисных_ценах_с_учетом_к_тов" localSheetId="0">#REF!</definedName>
    <definedName name="Итого_ЗПМ_в_базисных_ценах_с_учетом_к_тов">#REF!</definedName>
    <definedName name="Итого_ЗПМ_по_акту_вып_работ_в_базисных_ценах_с_учетом_к_тов" localSheetId="0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 localSheetId="0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 localSheetId="0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 localSheetId="0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 localSheetId="0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 localSheetId="0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 localSheetId="0">#REF!</definedName>
    <definedName name="Итого_МАТ_по_акту_вып_работ_при_ресурсном_расчете_с_учетом_к_тов">#REF!</definedName>
    <definedName name="Итого_материалы" localSheetId="0">#REF!</definedName>
    <definedName name="Итого_материалы">#REF!</definedName>
    <definedName name="Итого_материалы__по_рес_расчету_с_учетом_к_тов" localSheetId="0">#REF!</definedName>
    <definedName name="Итого_материалы__по_рес_расчету_с_учетом_к_тов">#REF!</definedName>
    <definedName name="Итого_материалы_в_базисных_ценах" localSheetId="0">#REF!</definedName>
    <definedName name="Итого_материалы_в_базисных_ценах">#REF!</definedName>
    <definedName name="Итого_материалы_в_базисных_ценах_с_учетом_к_тов" localSheetId="0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 localSheetId="0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 localSheetId="0">#REF!</definedName>
    <definedName name="Итого_материалы_по_акту_выполненных_работ_при_ресурсном_расчете">#REF!</definedName>
    <definedName name="Итого_машины_и_механизмы" localSheetId="0">#REF!</definedName>
    <definedName name="Итого_машины_и_механизмы">#REF!</definedName>
    <definedName name="Итого_машины_и_механизмы_в_базисных_ценах" localSheetId="0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 localSheetId="0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 localSheetId="0">#REF!</definedName>
    <definedName name="Итого_машины_и_механизмы_по_акту_выполненных_работ_при_ресурсном_расчете">#REF!</definedName>
    <definedName name="Итого_НР_в_базисных_ценах" localSheetId="0">#REF!</definedName>
    <definedName name="Итого_НР_в_базисных_ценах">#REF!</definedName>
    <definedName name="Итого_НР_по_акту_в_базисных_ценах" localSheetId="0">#REF!</definedName>
    <definedName name="Итого_НР_по_акту_в_базисных_ценах">#REF!</definedName>
    <definedName name="Итого_НР_по_акту_по_ресурсному_расчету" localSheetId="0">#REF!</definedName>
    <definedName name="Итого_НР_по_акту_по_ресурсному_расчету">#REF!</definedName>
    <definedName name="Итого_НР_по_ресурсному_расчету" localSheetId="0">#REF!</definedName>
    <definedName name="Итого_НР_по_ресурсному_расчету">#REF!</definedName>
    <definedName name="Итого_ОЗП" localSheetId="0">#REF!</definedName>
    <definedName name="Итого_ОЗП">#REF!</definedName>
    <definedName name="Итого_ОЗП_в_базисных_ценах" localSheetId="0">#REF!</definedName>
    <definedName name="Итого_ОЗП_в_базисных_ценах">#REF!</definedName>
    <definedName name="Итого_ОЗП_в_базисных_ценах_с_учетом_к_тов" localSheetId="0">#REF!</definedName>
    <definedName name="Итого_ОЗП_в_базисных_ценах_с_учетом_к_тов">#REF!</definedName>
    <definedName name="Итого_ОЗП_по_акту_вып_работ_в_базисных_ценах_с_учетом_к_тов" localSheetId="0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 localSheetId="0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 localSheetId="0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 localSheetId="0">#REF!</definedName>
    <definedName name="Итого_ОЗП_по_акту_выполненных_работ_при_ресурсном_расчете">#REF!</definedName>
    <definedName name="Итого_ОЗП_по_рес_расчету_с_учетом_к_тов" localSheetId="0">#REF!</definedName>
    <definedName name="Итого_ОЗП_по_рес_расчету_с_учетом_к_тов">#REF!</definedName>
    <definedName name="Итого_ПЗ" localSheetId="0">#REF!</definedName>
    <definedName name="Итого_ПЗ">#REF!</definedName>
    <definedName name="Итого_ПЗ_в_базисных_ценах" localSheetId="0">#REF!</definedName>
    <definedName name="Итого_ПЗ_в_базисных_ценах">#REF!</definedName>
    <definedName name="Итого_ПЗ_в_базисных_ценах_с_учетом_к_тов" localSheetId="0">#REF!</definedName>
    <definedName name="Итого_ПЗ_в_базисных_ценах_с_учетом_к_тов">#REF!</definedName>
    <definedName name="Итого_ПЗ_по_акту_вып_работ_в_базисных_ценах_с_учетом_к_тов" localSheetId="0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 localSheetId="0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 localSheetId="0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 localSheetId="0">#REF!</definedName>
    <definedName name="Итого_ПЗ_по_акту_выполненных_работ_при_ресурсном_расчете">#REF!</definedName>
    <definedName name="Итого_ПЗ_по_рес_расчету_с_учетом_к_тов" localSheetId="0">#REF!</definedName>
    <definedName name="Итого_ПЗ_по_рес_расчету_с_учетом_к_тов">#REF!</definedName>
    <definedName name="Итого_СП_в_базисных_ценах" localSheetId="0">#REF!</definedName>
    <definedName name="Итого_СП_в_базисных_ценах">#REF!</definedName>
    <definedName name="Итого_СП_по_акту_в_базисных_ценах" localSheetId="0">#REF!</definedName>
    <definedName name="Итого_СП_по_акту_в_базисных_ценах">#REF!</definedName>
    <definedName name="Итого_СП_по_акту_по_ресурсному_расчету" localSheetId="0">#REF!</definedName>
    <definedName name="Итого_СП_по_акту_по_ресурсному_расчету">#REF!</definedName>
    <definedName name="Итого_СП_по_ресурсному_расчету" localSheetId="0">#REF!</definedName>
    <definedName name="Итого_СП_по_ресурсному_расчету">#REF!</definedName>
    <definedName name="Итого_ФОТ_в_базисных_ценах" localSheetId="0">#REF!</definedName>
    <definedName name="Итого_ФОТ_в_базисных_ценах">#REF!</definedName>
    <definedName name="Итого_ФОТ_по_акту_выполненных_работ_в_базисных_ценах" localSheetId="0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 localSheetId="0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 localSheetId="0">#REF!</definedName>
    <definedName name="Итого_ФОТ_при_расчете_по_доле_з_п_в_стоимости_эксплуатации_машин">#REF!</definedName>
    <definedName name="Итого_ЭММ__по_рес_расчету_с_учетом_к_тов" localSheetId="0">#REF!</definedName>
    <definedName name="Итого_ЭММ__по_рес_расчету_с_учетом_к_тов">#REF!</definedName>
    <definedName name="Итого_ЭММ_в_базисных_ценах_с_учетом_к_тов" localSheetId="0">#REF!</definedName>
    <definedName name="Итого_ЭММ_в_базисных_ценах_с_учетом_к_тов">#REF!</definedName>
    <definedName name="Итого_ЭММ_по_акту_вып_работ_в_базисных_ценах_с_учетом_к_тов" localSheetId="0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 localSheetId="0">#REF!</definedName>
    <definedName name="Итого_ЭММ_по_акту_вып_работ_при_ресурсном_расчете_с_учетом_к_тов">#REF!</definedName>
    <definedName name="итттт" localSheetId="0">#REF!</definedName>
    <definedName name="итттт">#REF!</definedName>
    <definedName name="ййй" localSheetId="0">#REF!</definedName>
    <definedName name="ййй">#REF!</definedName>
    <definedName name="к" localSheetId="0">'[12]C.с'!#REF!</definedName>
    <definedName name="к">'[12]C.с'!#REF!</definedName>
    <definedName name="К_1" localSheetId="0">#REF!</definedName>
    <definedName name="К_1">#REF!</definedName>
    <definedName name="К_10" localSheetId="0">#REF!</definedName>
    <definedName name="К_10">#REF!</definedName>
    <definedName name="К_13" localSheetId="0">#REF!</definedName>
    <definedName name="К_13">#REF!</definedName>
    <definedName name="К_15" localSheetId="0">#REF!</definedName>
    <definedName name="К_15">#REF!</definedName>
    <definedName name="К_16" localSheetId="0">#REF!</definedName>
    <definedName name="К_16">#REF!</definedName>
    <definedName name="К_17">[47]Тр.!$H$35</definedName>
    <definedName name="К_19" localSheetId="0">#REF!</definedName>
    <definedName name="К_19">#REF!</definedName>
    <definedName name="К_2">[48]Тр.!$H$18</definedName>
    <definedName name="к_200" localSheetId="0">'[49]Тр. (2)'!#REF!</definedName>
    <definedName name="к_200">'[49]Тр. (2)'!#REF!</definedName>
    <definedName name="К_21" localSheetId="0">#REF!</definedName>
    <definedName name="К_21">#REF!</definedName>
    <definedName name="К_22" localSheetId="0">#REF!</definedName>
    <definedName name="К_22">#REF!</definedName>
    <definedName name="К_221" localSheetId="0">#REF!</definedName>
    <definedName name="К_221">#REF!</definedName>
    <definedName name="К_23">[5]Тр.!$H$39</definedName>
    <definedName name="К_24" localSheetId="0">#REF!</definedName>
    <definedName name="К_24">#REF!</definedName>
    <definedName name="К_25" localSheetId="0">#REF!</definedName>
    <definedName name="К_25">#REF!</definedName>
    <definedName name="К_26">[5]Тр.!$H$42</definedName>
    <definedName name="К_27" localSheetId="0">#REF!</definedName>
    <definedName name="К_27">#REF!</definedName>
    <definedName name="К_28" localSheetId="0">#REF!</definedName>
    <definedName name="К_28">#REF!</definedName>
    <definedName name="К_29">[5]Тр.!$H$47</definedName>
    <definedName name="К_3">[48]Тр.!$H$21</definedName>
    <definedName name="К_31" localSheetId="0">#REF!</definedName>
    <definedName name="К_31">#REF!</definedName>
    <definedName name="К_32">[5]Тр.!$H$50</definedName>
    <definedName name="К_34" localSheetId="0">#REF!</definedName>
    <definedName name="К_34">#REF!</definedName>
    <definedName name="К_344" localSheetId="0">#REF!</definedName>
    <definedName name="К_344">#REF!</definedName>
    <definedName name="К_35">[5]Тр.!$H$53</definedName>
    <definedName name="К_37" localSheetId="0">#REF!</definedName>
    <definedName name="К_37">#REF!</definedName>
    <definedName name="К_38">[5]Тр.!$H$56</definedName>
    <definedName name="К_39" localSheetId="0">#REF!</definedName>
    <definedName name="К_39">#REF!</definedName>
    <definedName name="К_4" localSheetId="0">#REF!</definedName>
    <definedName name="К_4">#REF!</definedName>
    <definedName name="К_40" localSheetId="0">#REF!</definedName>
    <definedName name="К_40">#REF!</definedName>
    <definedName name="К_41">[5]Тр.!$H$59</definedName>
    <definedName name="К_44">[5]Тр.!$H$62</definedName>
    <definedName name="К_47">[5]Тр.!$H$65</definedName>
    <definedName name="К_5">[48]Тр.!$H$27</definedName>
    <definedName name="К_6">[48]Тр.!$H$30</definedName>
    <definedName name="К_7" localSheetId="0">#REF!</definedName>
    <definedName name="К_7">#REF!</definedName>
    <definedName name="К_78">[50]Тр.!$H$27</definedName>
    <definedName name="К_8" localSheetId="0">#REF!</definedName>
    <definedName name="К_8">#REF!</definedName>
    <definedName name="К_88" localSheetId="0">#REF!</definedName>
    <definedName name="К_88">#REF!</definedName>
    <definedName name="К_89" localSheetId="0">[51]Тр.!#REF!</definedName>
    <definedName name="К_89">[51]Тр.!#REF!</definedName>
    <definedName name="К_9">[48]Тр.!$H$39</definedName>
    <definedName name="К_91">[52]Тр.!$H$31</definedName>
    <definedName name="к_ЗПМ" localSheetId="0">#REF!</definedName>
    <definedName name="к_ЗПМ">#REF!</definedName>
    <definedName name="к_МАТ" localSheetId="0">#REF!</definedName>
    <definedName name="к_МАТ">#REF!</definedName>
    <definedName name="к_ОЗП" localSheetId="0">#REF!</definedName>
    <definedName name="к_ОЗП">#REF!</definedName>
    <definedName name="к_ПЗ" localSheetId="0">#REF!</definedName>
    <definedName name="к_ПЗ">#REF!</definedName>
    <definedName name="к_ЭМ" localSheetId="0">#REF!</definedName>
    <definedName name="к_ЭМ">#REF!</definedName>
    <definedName name="калач_крА" localSheetId="0">#REF!</definedName>
    <definedName name="калач_крА">#REF!</definedName>
    <definedName name="калач_крБ" localSheetId="0">#REF!</definedName>
    <definedName name="калач_крБ">#REF!</definedName>
    <definedName name="калач_крВ" localSheetId="0">#REF!</definedName>
    <definedName name="калач_крВ">#REF!</definedName>
    <definedName name="калач_крГ" localSheetId="0">#REF!</definedName>
    <definedName name="калач_крГ">#REF!</definedName>
    <definedName name="калач_крД" localSheetId="0">#REF!</definedName>
    <definedName name="калач_крД">#REF!</definedName>
    <definedName name="калач_крЕ" localSheetId="0">#REF!</definedName>
    <definedName name="калач_крЕ">#REF!</definedName>
    <definedName name="калач_крЖ" localSheetId="0">#REF!</definedName>
    <definedName name="калач_крЖ">#REF!</definedName>
    <definedName name="камен_крА" localSheetId="0">#REF!</definedName>
    <definedName name="камен_крА">#REF!</definedName>
    <definedName name="камен_крБ" localSheetId="0">#REF!</definedName>
    <definedName name="камен_крБ">#REF!</definedName>
    <definedName name="камен_крВ" localSheetId="0">#REF!</definedName>
    <definedName name="камен_крВ">#REF!</definedName>
    <definedName name="камен_крГ" localSheetId="0">#REF!</definedName>
    <definedName name="камен_крГ">#REF!</definedName>
    <definedName name="камен_крД" localSheetId="0">#REF!</definedName>
    <definedName name="камен_крД">#REF!</definedName>
    <definedName name="камен_крЕ" localSheetId="0">#REF!</definedName>
    <definedName name="камен_крЕ">#REF!</definedName>
    <definedName name="камен_крЖ" localSheetId="0">#REF!</definedName>
    <definedName name="камен_крЖ">#REF!</definedName>
    <definedName name="кантем_крА" localSheetId="0">#REF!</definedName>
    <definedName name="кантем_крА">#REF!</definedName>
    <definedName name="кантем_крБ" localSheetId="0">#REF!</definedName>
    <definedName name="кантем_крБ">#REF!</definedName>
    <definedName name="кантем_крВ" localSheetId="0">#REF!</definedName>
    <definedName name="кантем_крВ">#REF!</definedName>
    <definedName name="кантем_крГ" localSheetId="0">#REF!</definedName>
    <definedName name="кантем_крГ">#REF!</definedName>
    <definedName name="кантем_крД" localSheetId="0">#REF!</definedName>
    <definedName name="кантем_крД">#REF!</definedName>
    <definedName name="кантем_крЕ" localSheetId="0">#REF!</definedName>
    <definedName name="кантем_крЕ">#REF!</definedName>
    <definedName name="кантем_крЖ" localSheetId="0">#REF!</definedName>
    <definedName name="кантем_крЖ">#REF!</definedName>
    <definedName name="КАТ1" localSheetId="0">'[53]Смета-Т'!#REF!</definedName>
    <definedName name="КАТ1">'[53]Смета-Т'!#REF!</definedName>
    <definedName name="категория">'[36]09-1-02'!$S$17:$S$21</definedName>
    <definedName name="кашира_крА" localSheetId="0">#REF!</definedName>
    <definedName name="кашира_крА">#REF!</definedName>
    <definedName name="кашира_крБ" localSheetId="0">#REF!</definedName>
    <definedName name="кашира_крБ">#REF!</definedName>
    <definedName name="кашира_крВ" localSheetId="0">#REF!</definedName>
    <definedName name="кашира_крВ">#REF!</definedName>
    <definedName name="кашира_крГ" localSheetId="0">#REF!</definedName>
    <definedName name="кашира_крГ">#REF!</definedName>
    <definedName name="кашира_крД" localSheetId="0">#REF!</definedName>
    <definedName name="кашира_крД">#REF!</definedName>
    <definedName name="кашира_крЕ" localSheetId="0">#REF!</definedName>
    <definedName name="кашира_крЕ">#REF!</definedName>
    <definedName name="кашира_крЖ" localSheetId="0">#REF!</definedName>
    <definedName name="кашира_крЖ">#REF!</definedName>
    <definedName name="Книга">[36]Реестр!$AC$1:$AC$30</definedName>
    <definedName name="Колп">'[54]СметаСводная Колпино'!$C$5</definedName>
    <definedName name="команд.обуч." hidden="1">{#N/A,#N/A,TRUE,"Смета на пасс. обор. №1"}</definedName>
    <definedName name="копия" hidden="1">{#N/A,#N/A,TRUE,"MAP";#N/A,#N/A,TRUE,"STEPS";#N/A,#N/A,TRUE,"RULES"}</definedName>
    <definedName name="корр" hidden="1">{#N/A,#N/A,FALSE,"Шаблон_Спец1"}</definedName>
    <definedName name="Коэф._перевода_в_цены_1991_г." localSheetId="0">#REF!</definedName>
    <definedName name="Коэф._перевода_в_цены_1991_г.">#REF!</definedName>
    <definedName name="Коэф.1_на_ремонт" localSheetId="0">#REF!</definedName>
    <definedName name="Коэф.1_на_ремонт">#REF!</definedName>
    <definedName name="Коэф.2_на_ремонт" localSheetId="0">#REF!</definedName>
    <definedName name="Коэф.2_на_ремонт">#REF!</definedName>
    <definedName name="коэфлим">'[55]Структура 2019'!$H$5</definedName>
    <definedName name="КП23" localSheetId="0" hidden="1">#REF!</definedName>
    <definedName name="КП23" hidden="1">#REF!</definedName>
    <definedName name="Кра">[56]СметаСводная!$E$6</definedName>
    <definedName name="Курс_доллара">'[57]Курс доллара'!$A$2</definedName>
    <definedName name="л">'[32]C.с '!$D$82</definedName>
    <definedName name="лаб" hidden="1">{#N/A,#N/A,FALSE,"Акт-Смета"}</definedName>
    <definedName name="лаборатория" hidden="1">{#N/A,#N/A,FALSE,"Акт-Смета"}</definedName>
    <definedName name="лдж" hidden="1">{#N/A,#N/A,TRUE,"Смета на пасс. обор. №1"}</definedName>
    <definedName name="ленин" localSheetId="0">#REF!</definedName>
    <definedName name="ленин">#REF!</definedName>
    <definedName name="лес">'[36]01-1'!$U$22:$U$24</definedName>
    <definedName name="Лиски">'[58]зим '!$F$31</definedName>
    <definedName name="лиски_крА" localSheetId="0">#REF!</definedName>
    <definedName name="лиски_крА">#REF!</definedName>
    <definedName name="лиски_крБ" localSheetId="0">#REF!</definedName>
    <definedName name="лиски_крБ">#REF!</definedName>
    <definedName name="лиски_крВ" localSheetId="0">#REF!</definedName>
    <definedName name="лиски_крВ">#REF!</definedName>
    <definedName name="лиски_крГ" localSheetId="0">#REF!</definedName>
    <definedName name="лиски_крГ">#REF!</definedName>
    <definedName name="лиски_крД" localSheetId="0">#REF!</definedName>
    <definedName name="лиски_крД">#REF!</definedName>
    <definedName name="лиски_крЕ" localSheetId="0">#REF!</definedName>
    <definedName name="лиски_крЕ">#REF!</definedName>
    <definedName name="лиски_крЖ" localSheetId="0">#REF!</definedName>
    <definedName name="лиски_крЖ">#REF!</definedName>
    <definedName name="лл1111111111111111111555555555555" localSheetId="0">#REF!</definedName>
    <definedName name="лл1111111111111111111555555555555">#REF!</definedName>
    <definedName name="ллл" localSheetId="0">#REF!</definedName>
    <definedName name="ллл">#REF!</definedName>
    <definedName name="лор" hidden="1">{#N/A,#N/A,TRUE,"Смета на пасс. обор. №1"}</definedName>
    <definedName name="лот" hidden="1">{#N/A,#N/A,TRUE,"Смета на пасс. обор. №1"}</definedName>
    <definedName name="м">'[43]C.с'!$D$101</definedName>
    <definedName name="М_01">'[2]К.С.М. (ПУТ)'!$P$106</definedName>
    <definedName name="М_02">'[2]К.С.М. (ПУТ)'!$P$110</definedName>
    <definedName name="М_03">'[2]К.С.М. (ПУТ)'!$P$113</definedName>
    <definedName name="М_04">'[2]К.С.М. (ПУТ)'!$P$86</definedName>
    <definedName name="М_05">'[2]К.С.М. (ПУТ)'!$P$90</definedName>
    <definedName name="М_06">'[2]К.С.М. (ПУТ)'!$P$94</definedName>
    <definedName name="М_07">'[2]К.С.М. (ПУТ)'!$P$98</definedName>
    <definedName name="М_08">'[2]К.С.М. (ПУТ)'!$P$102</definedName>
    <definedName name="М_1" localSheetId="0">#REF!</definedName>
    <definedName name="М_1">#REF!</definedName>
    <definedName name="М_10" localSheetId="0">#REF!</definedName>
    <definedName name="М_10">#REF!</definedName>
    <definedName name="М_100" localSheetId="0">#REF!</definedName>
    <definedName name="М_100">#REF!</definedName>
    <definedName name="М_101" localSheetId="0">#REF!</definedName>
    <definedName name="М_101">#REF!</definedName>
    <definedName name="М_102" localSheetId="0">'[1]К.С.М. (ПУТ)'!#REF!</definedName>
    <definedName name="М_102">'[1]К.С.М. (ПУТ)'!#REF!</definedName>
    <definedName name="М_103" localSheetId="0">#REF!</definedName>
    <definedName name="М_103">#REF!</definedName>
    <definedName name="М_1033" localSheetId="0">#REF!</definedName>
    <definedName name="М_1033">#REF!</definedName>
    <definedName name="М_105" localSheetId="0">#REF!</definedName>
    <definedName name="М_105">#REF!</definedName>
    <definedName name="М_106" localSheetId="0">#REF!</definedName>
    <definedName name="М_106">#REF!</definedName>
    <definedName name="М_108" localSheetId="0">'[1]К.С.М. (ПУТ)'!#REF!</definedName>
    <definedName name="М_108">'[1]К.С.М. (ПУТ)'!#REF!</definedName>
    <definedName name="М_10а" localSheetId="0">'[51]К.С.М.'!#REF!</definedName>
    <definedName name="М_10а">'[51]К.С.М.'!#REF!</definedName>
    <definedName name="М_11" localSheetId="0">#REF!</definedName>
    <definedName name="М_11">#REF!</definedName>
    <definedName name="М_110" localSheetId="0">#REF!</definedName>
    <definedName name="М_110">#REF!</definedName>
    <definedName name="М_112" localSheetId="0">'[1]К.С.М. (ПУТ)'!#REF!</definedName>
    <definedName name="М_112">'[1]К.С.М. (ПУТ)'!#REF!</definedName>
    <definedName name="М_114" localSheetId="0">#REF!</definedName>
    <definedName name="М_114">#REF!</definedName>
    <definedName name="М_116" localSheetId="0">'[1]К.С.М. (ПУТ)'!#REF!</definedName>
    <definedName name="М_116">'[1]К.С.М. (ПУТ)'!#REF!</definedName>
    <definedName name="М_119" localSheetId="0">#REF!</definedName>
    <definedName name="М_119">#REF!</definedName>
    <definedName name="М_120" localSheetId="0">#REF!</definedName>
    <definedName name="М_120">#REF!</definedName>
    <definedName name="М_121" localSheetId="0">#REF!</definedName>
    <definedName name="М_121">#REF!</definedName>
    <definedName name="М_122" localSheetId="0">#REF!</definedName>
    <definedName name="М_122">#REF!</definedName>
    <definedName name="М_123" localSheetId="0">#REF!</definedName>
    <definedName name="М_123">#REF!</definedName>
    <definedName name="М_124" localSheetId="0">#REF!</definedName>
    <definedName name="М_124">#REF!</definedName>
    <definedName name="М_126" localSheetId="0">#REF!</definedName>
    <definedName name="М_126">#REF!</definedName>
    <definedName name="М_127" localSheetId="0">#REF!</definedName>
    <definedName name="М_127">#REF!</definedName>
    <definedName name="М_13" localSheetId="0">#REF!</definedName>
    <definedName name="М_13">#REF!</definedName>
    <definedName name="М_131" localSheetId="0">#REF!</definedName>
    <definedName name="М_131">#REF!</definedName>
    <definedName name="М_136" localSheetId="0">'[1]К.С.М. (ПУТ)'!#REF!</definedName>
    <definedName name="М_136">'[1]К.С.М. (ПУТ)'!#REF!</definedName>
    <definedName name="М_14" localSheetId="0">#REF!</definedName>
    <definedName name="М_14">#REF!</definedName>
    <definedName name="М_140" localSheetId="0">#REF!</definedName>
    <definedName name="М_140">#REF!</definedName>
    <definedName name="М_144" localSheetId="0">#REF!</definedName>
    <definedName name="М_144">#REF!</definedName>
    <definedName name="М_149" localSheetId="0">#REF!</definedName>
    <definedName name="М_149">#REF!</definedName>
    <definedName name="М_15" localSheetId="0">#REF!</definedName>
    <definedName name="М_15">#REF!</definedName>
    <definedName name="М_153" localSheetId="0">#REF!</definedName>
    <definedName name="М_153">#REF!</definedName>
    <definedName name="М_154" localSheetId="0">'[1]К.С.М. (ПУТ)'!#REF!</definedName>
    <definedName name="М_154">'[1]К.С.М. (ПУТ)'!#REF!</definedName>
    <definedName name="М_155">'[59]К.С.М.'!$P$159</definedName>
    <definedName name="М_156">'[59]К.С.М.'!$P$163</definedName>
    <definedName name="М_157">'[59]К.С.М.'!$P$167</definedName>
    <definedName name="М_158" localSheetId="0">'[1]К.С.М. (ПУТ)'!#REF!</definedName>
    <definedName name="М_158">'[1]К.С.М. (ПУТ)'!#REF!</definedName>
    <definedName name="М_16" localSheetId="0">#REF!</definedName>
    <definedName name="М_16">#REF!</definedName>
    <definedName name="М_161" localSheetId="0">#REF!</definedName>
    <definedName name="М_161">#REF!</definedName>
    <definedName name="М_162" localSheetId="0">'[1]К.С.М. (ПУТ)'!#REF!</definedName>
    <definedName name="М_162">'[1]К.С.М. (ПУТ)'!#REF!</definedName>
    <definedName name="М_165" localSheetId="0">#REF!</definedName>
    <definedName name="М_165">#REF!</definedName>
    <definedName name="М_166" localSheetId="0">'[1]К.С.М. (ПУТ)'!#REF!</definedName>
    <definedName name="М_166">'[1]К.С.М. (ПУТ)'!#REF!</definedName>
    <definedName name="М_169" localSheetId="0">#REF!</definedName>
    <definedName name="М_169">#REF!</definedName>
    <definedName name="М_1691" localSheetId="0">#REF!</definedName>
    <definedName name="М_1691">#REF!</definedName>
    <definedName name="М_17" localSheetId="0">'[1]К.С.М. (ПУТ)'!#REF!</definedName>
    <definedName name="М_17">'[1]К.С.М. (ПУТ)'!#REF!</definedName>
    <definedName name="М_170" localSheetId="0">'[1]К.С.М. (ПУТ)'!#REF!</definedName>
    <definedName name="М_170">'[1]К.С.М. (ПУТ)'!#REF!</definedName>
    <definedName name="М_173" localSheetId="0">#REF!</definedName>
    <definedName name="М_173">#REF!</definedName>
    <definedName name="М_174" localSheetId="0">'[1]К.С.М. (ПУТ)'!#REF!</definedName>
    <definedName name="М_174">'[1]К.С.М. (ПУТ)'!#REF!</definedName>
    <definedName name="М_177" localSheetId="0">#REF!</definedName>
    <definedName name="М_177">#REF!</definedName>
    <definedName name="М_178" localSheetId="0">'[1]К.С.М. (ПУТ)'!#REF!</definedName>
    <definedName name="М_178">'[1]К.С.М. (ПУТ)'!#REF!</definedName>
    <definedName name="М_18">'[60]К.С.М.'!$P$33</definedName>
    <definedName name="М_181" localSheetId="0">#REF!</definedName>
    <definedName name="М_181">#REF!</definedName>
    <definedName name="М_182" localSheetId="0">'[1]К.С.М. (ПУТ)'!#REF!</definedName>
    <definedName name="М_182">'[1]К.С.М. (ПУТ)'!#REF!</definedName>
    <definedName name="М_185" localSheetId="0">#REF!</definedName>
    <definedName name="М_185">#REF!</definedName>
    <definedName name="М_186" localSheetId="0">'[1]К.С.М. (ПУТ)'!#REF!</definedName>
    <definedName name="М_186">'[1]К.С.М. (ПУТ)'!#REF!</definedName>
    <definedName name="М_19" localSheetId="0">#REF!</definedName>
    <definedName name="М_19">#REF!</definedName>
    <definedName name="М_190" localSheetId="0">'[1]К.С.М. (ПУТ)'!#REF!</definedName>
    <definedName name="М_190">'[1]К.С.М. (ПУТ)'!#REF!</definedName>
    <definedName name="М_195" localSheetId="0">'[1]К.С.М. (ПУТ)'!#REF!</definedName>
    <definedName name="М_195">'[1]К.С.М. (ПУТ)'!#REF!</definedName>
    <definedName name="М_196" localSheetId="0">#REF!</definedName>
    <definedName name="М_196">#REF!</definedName>
    <definedName name="М_2" localSheetId="0">#REF!</definedName>
    <definedName name="М_2">#REF!</definedName>
    <definedName name="М_20" localSheetId="0">#REF!</definedName>
    <definedName name="М_20">#REF!</definedName>
    <definedName name="М_200" localSheetId="0">'[1]К.С.М. (ПУТ)'!#REF!</definedName>
    <definedName name="М_200">'[1]К.С.М. (ПУТ)'!#REF!</definedName>
    <definedName name="М_202" localSheetId="0">'[14]К.С.М.'!#REF!</definedName>
    <definedName name="М_202">'[14]К.С.М.'!#REF!</definedName>
    <definedName name="М_203" localSheetId="0">'[14]К.С.М.'!#REF!</definedName>
    <definedName name="М_203">'[14]К.С.М.'!#REF!</definedName>
    <definedName name="М_204" localSheetId="0">'[14]К.С.М.'!#REF!</definedName>
    <definedName name="М_204">'[14]К.С.М.'!#REF!</definedName>
    <definedName name="М_205" localSheetId="0">'[1]К.С.М. (ПУТ)'!#REF!</definedName>
    <definedName name="М_205">'[1]К.С.М. (ПУТ)'!#REF!</definedName>
    <definedName name="М_208" localSheetId="0">#REF!</definedName>
    <definedName name="М_208">#REF!</definedName>
    <definedName name="М_209" localSheetId="0">'[1]К.С.М. (ПУТ)'!#REF!</definedName>
    <definedName name="М_209">'[1]К.С.М. (ПУТ)'!#REF!</definedName>
    <definedName name="М_21" localSheetId="0">#REF!</definedName>
    <definedName name="М_21">#REF!</definedName>
    <definedName name="М_212" localSheetId="0">#REF!</definedName>
    <definedName name="М_212">#REF!</definedName>
    <definedName name="М_213" localSheetId="0">'[1]К.С.М. (ПУТ)'!#REF!</definedName>
    <definedName name="М_213">'[1]К.С.М. (ПУТ)'!#REF!</definedName>
    <definedName name="М_216" localSheetId="0">#REF!</definedName>
    <definedName name="М_216">#REF!</definedName>
    <definedName name="М_217" localSheetId="0">'[1]К.С.М. (ПУТ)'!#REF!</definedName>
    <definedName name="М_217">'[1]К.С.М. (ПУТ)'!#REF!</definedName>
    <definedName name="М_22" localSheetId="0">#REF!</definedName>
    <definedName name="М_22">#REF!</definedName>
    <definedName name="М_221" localSheetId="0">'[1]К.С.М. (ПУТ)'!#REF!</definedName>
    <definedName name="М_221">'[1]К.С.М. (ПУТ)'!#REF!</definedName>
    <definedName name="М_222" localSheetId="0">#REF!</definedName>
    <definedName name="М_222">#REF!</definedName>
    <definedName name="М_225" localSheetId="0">'[1]К.С.М. (ПУТ)'!#REF!</definedName>
    <definedName name="М_225">'[1]К.С.М. (ПУТ)'!#REF!</definedName>
    <definedName name="М_226" localSheetId="0">#REF!</definedName>
    <definedName name="М_226">#REF!</definedName>
    <definedName name="М_227" localSheetId="0">#REF!</definedName>
    <definedName name="М_227">#REF!</definedName>
    <definedName name="М_228" localSheetId="0">#REF!</definedName>
    <definedName name="М_228">#REF!</definedName>
    <definedName name="М_229" localSheetId="0">'[1]К.С.М. (ПУТ)'!#REF!</definedName>
    <definedName name="М_229">'[1]К.С.М. (ПУТ)'!#REF!</definedName>
    <definedName name="М_230" localSheetId="0">#REF!</definedName>
    <definedName name="М_230">#REF!</definedName>
    <definedName name="М_231" localSheetId="0">#REF!</definedName>
    <definedName name="М_231">#REF!</definedName>
    <definedName name="М_233" localSheetId="0">'[1]К.С.М. (ПУТ)'!#REF!</definedName>
    <definedName name="М_233">'[1]К.С.М. (ПУТ)'!#REF!</definedName>
    <definedName name="М_237" localSheetId="0">'[1]К.С.М. (ПУТ)'!#REF!</definedName>
    <definedName name="М_237">'[1]К.С.М. (ПУТ)'!#REF!</definedName>
    <definedName name="М_24" localSheetId="0">#REF!</definedName>
    <definedName name="М_24">#REF!</definedName>
    <definedName name="М_241" localSheetId="0">'[1]К.С.М. (ПУТ)'!#REF!</definedName>
    <definedName name="М_241">'[1]К.С.М. (ПУТ)'!#REF!</definedName>
    <definedName name="М_245" localSheetId="0">'[1]К.С.М. (ПУТ)'!#REF!</definedName>
    <definedName name="М_245">'[1]К.С.М. (ПУТ)'!#REF!</definedName>
    <definedName name="М_249" localSheetId="0">'[1]К.С.М. (ПУТ)'!#REF!</definedName>
    <definedName name="М_249">'[1]К.С.М. (ПУТ)'!#REF!</definedName>
    <definedName name="М_25" localSheetId="0">#REF!</definedName>
    <definedName name="М_25">#REF!</definedName>
    <definedName name="М_253" localSheetId="0">'[1]К.С.М. (ПУТ)'!#REF!</definedName>
    <definedName name="М_253">'[1]К.С.М. (ПУТ)'!#REF!</definedName>
    <definedName name="М_257" localSheetId="0">'[1]К.С.М. (ПУТ)'!#REF!</definedName>
    <definedName name="М_257">'[1]К.С.М. (ПУТ)'!#REF!</definedName>
    <definedName name="М_25ш" localSheetId="0">#REF!</definedName>
    <definedName name="М_25ш">#REF!</definedName>
    <definedName name="М_261" localSheetId="0">'[1]К.С.М. (ПУТ)'!#REF!</definedName>
    <definedName name="М_261">'[1]К.С.М. (ПУТ)'!#REF!</definedName>
    <definedName name="М_265" localSheetId="0">'[1]К.С.М. (ПУТ)'!#REF!</definedName>
    <definedName name="М_265">'[1]К.С.М. (ПУТ)'!#REF!</definedName>
    <definedName name="М_269" localSheetId="0">'[1]К.С.М. (ПУТ)'!#REF!</definedName>
    <definedName name="М_269">'[1]К.С.М. (ПУТ)'!#REF!</definedName>
    <definedName name="М_27" localSheetId="0">'[61]К.С.М.'!#REF!</definedName>
    <definedName name="М_27">'[61]К.С.М.'!#REF!</definedName>
    <definedName name="М_273" localSheetId="0">'[1]К.С.М. (ПУТ)'!#REF!</definedName>
    <definedName name="М_273">'[1]К.С.М. (ПУТ)'!#REF!</definedName>
    <definedName name="М_277" localSheetId="0">'[1]К.С.М. (ПУТ)'!#REF!</definedName>
    <definedName name="М_277">'[1]К.С.М. (ПУТ)'!#REF!</definedName>
    <definedName name="М_281" localSheetId="0">#REF!</definedName>
    <definedName name="М_281">#REF!</definedName>
    <definedName name="М_282" localSheetId="0">'[1]К.С.М. (ПУТ)'!#REF!</definedName>
    <definedName name="М_282">'[1]К.С.М. (ПУТ)'!#REF!</definedName>
    <definedName name="М_282а" localSheetId="0">'[1]К.С.М. (ПУТ)'!#REF!</definedName>
    <definedName name="М_282а">'[1]К.С.М. (ПУТ)'!#REF!</definedName>
    <definedName name="М_285" localSheetId="0">'[1]К.С.М. (ПУТ)'!#REF!</definedName>
    <definedName name="М_285">'[1]К.С.М. (ПУТ)'!#REF!</definedName>
    <definedName name="М_289" localSheetId="0">#REF!</definedName>
    <definedName name="М_289">#REF!</definedName>
    <definedName name="М_29" localSheetId="0">#REF!</definedName>
    <definedName name="М_29">#REF!</definedName>
    <definedName name="М_293" localSheetId="0">'[1]К.С.М. (ПУТ)'!#REF!</definedName>
    <definedName name="М_293">'[1]К.С.М. (ПУТ)'!#REF!</definedName>
    <definedName name="М_297">'[62]К.С.М.'!$P$319</definedName>
    <definedName name="М_3" localSheetId="0">'[63]К.С.М.'!#REF!</definedName>
    <definedName name="М_3">'[63]К.С.М.'!#REF!</definedName>
    <definedName name="М_30" localSheetId="0">#REF!</definedName>
    <definedName name="М_30">#REF!</definedName>
    <definedName name="М_301" localSheetId="0">'[1]К.С.М. (ПУТ)'!#REF!</definedName>
    <definedName name="М_301">'[1]К.С.М. (ПУТ)'!#REF!</definedName>
    <definedName name="М_305" localSheetId="0">'[1]К.С.М. (ПУТ)'!#REF!</definedName>
    <definedName name="М_305">'[1]К.С.М. (ПУТ)'!#REF!</definedName>
    <definedName name="М_309" localSheetId="0">'[1]К.С.М. (ПУТ)'!#REF!</definedName>
    <definedName name="М_309">'[1]К.С.М. (ПУТ)'!#REF!</definedName>
    <definedName name="М_31" localSheetId="0">#REF!</definedName>
    <definedName name="М_31">#REF!</definedName>
    <definedName name="М_313" localSheetId="0">'[1]К.С.М. (ПУТ)'!#REF!</definedName>
    <definedName name="М_313">'[1]К.С.М. (ПУТ)'!#REF!</definedName>
    <definedName name="М_317" localSheetId="0">'[1]К.С.М. (ПУТ)'!#REF!</definedName>
    <definedName name="М_317">'[1]К.С.М. (ПУТ)'!#REF!</definedName>
    <definedName name="М_32" localSheetId="0">'[61]К.С.М.'!#REF!</definedName>
    <definedName name="М_32">'[61]К.С.М.'!#REF!</definedName>
    <definedName name="М_320" localSheetId="0">'[1]К.С.М. (ПУТ)'!#REF!</definedName>
    <definedName name="М_320">'[1]К.С.М. (ПУТ)'!#REF!</definedName>
    <definedName name="М_323" localSheetId="0">'[1]К.С.М. (ПУТ)'!#REF!</definedName>
    <definedName name="М_323">'[1]К.С.М. (ПУТ)'!#REF!</definedName>
    <definedName name="М_326" localSheetId="0">'[1]К.С.М. (ПУТ)'!#REF!</definedName>
    <definedName name="М_326">'[1]К.С.М. (ПУТ)'!#REF!</definedName>
    <definedName name="М_33" localSheetId="0">#REF!</definedName>
    <definedName name="М_33">#REF!</definedName>
    <definedName name="М_330">'[64]К.С.М.'!$P$354</definedName>
    <definedName name="М_334" localSheetId="0">'[1]К.С.М. (ПУТ)'!#REF!</definedName>
    <definedName name="М_334">'[1]К.С.М. (ПУТ)'!#REF!</definedName>
    <definedName name="М_33Б" localSheetId="0">#REF!</definedName>
    <definedName name="М_33Б">#REF!</definedName>
    <definedName name="М_34" localSheetId="0">#REF!</definedName>
    <definedName name="М_34">#REF!</definedName>
    <definedName name="М_35" localSheetId="0">#REF!</definedName>
    <definedName name="М_35">#REF!</definedName>
    <definedName name="М_36" localSheetId="0">'[61]К.С.М.'!#REF!</definedName>
    <definedName name="М_36">'[61]К.С.М.'!#REF!</definedName>
    <definedName name="М_37">'[65]К.С.М.'!$P$51</definedName>
    <definedName name="М_38" localSheetId="0">#REF!</definedName>
    <definedName name="М_38">#REF!</definedName>
    <definedName name="М_4" localSheetId="0">#REF!</definedName>
    <definedName name="М_4">#REF!</definedName>
    <definedName name="М_40" localSheetId="0">#REF!</definedName>
    <definedName name="М_40">#REF!</definedName>
    <definedName name="М_41" localSheetId="0">#REF!</definedName>
    <definedName name="М_41">#REF!</definedName>
    <definedName name="М_42" localSheetId="0">#REF!</definedName>
    <definedName name="М_42">#REF!</definedName>
    <definedName name="М_45" localSheetId="0">[66]ф9!#REF!</definedName>
    <definedName name="М_45">[66]ф9!#REF!</definedName>
    <definedName name="М_46" localSheetId="0">#REF!</definedName>
    <definedName name="М_46">#REF!</definedName>
    <definedName name="М_47" localSheetId="0">'[1]К.С.М. (ПУТ)'!#REF!</definedName>
    <definedName name="М_47">'[1]К.С.М. (ПУТ)'!#REF!</definedName>
    <definedName name="М_49">'[60]К.С.М.'!$P$64</definedName>
    <definedName name="М_5" localSheetId="0">#REF!</definedName>
    <definedName name="М_5">#REF!</definedName>
    <definedName name="М_50" localSheetId="0">#REF!</definedName>
    <definedName name="М_50">#REF!</definedName>
    <definedName name="М_51" localSheetId="0">#REF!</definedName>
    <definedName name="М_51">#REF!</definedName>
    <definedName name="М_52" localSheetId="0">#REF!</definedName>
    <definedName name="М_52">#REF!</definedName>
    <definedName name="М_522" localSheetId="0">'[23]К.С.М.'!#REF!</definedName>
    <definedName name="М_522">'[23]К.С.М.'!#REF!</definedName>
    <definedName name="М_53">'[60]К.С.М.'!$P$68</definedName>
    <definedName name="М_54" localSheetId="0">#REF!</definedName>
    <definedName name="М_54">#REF!</definedName>
    <definedName name="М_55" localSheetId="0">'[67]К.С.М.'!#REF!</definedName>
    <definedName name="М_55">'[67]К.С.М.'!#REF!</definedName>
    <definedName name="М_57" localSheetId="0">#REF!</definedName>
    <definedName name="М_57">#REF!</definedName>
    <definedName name="М_577" localSheetId="0">#REF!</definedName>
    <definedName name="М_577">#REF!</definedName>
    <definedName name="М_6" localSheetId="0">#REF!</definedName>
    <definedName name="М_6">#REF!</definedName>
    <definedName name="М_60" localSheetId="0">'[67]К.С.М.'!#REF!</definedName>
    <definedName name="М_60">'[67]К.С.М.'!#REF!</definedName>
    <definedName name="М_61" localSheetId="0">#REF!</definedName>
    <definedName name="М_61">#REF!</definedName>
    <definedName name="М_62" localSheetId="0">#REF!</definedName>
    <definedName name="М_62">#REF!</definedName>
    <definedName name="М_63" localSheetId="0">'[1]К.С.М. (ПУТ)'!#REF!</definedName>
    <definedName name="М_63">'[1]К.С.М. (ПУТ)'!#REF!</definedName>
    <definedName name="М_64">'[65]К.С.М.'!$P$78</definedName>
    <definedName name="М_65" localSheetId="0">'[39]К.С.М.'!#REF!</definedName>
    <definedName name="М_65">'[39]К.С.М.'!#REF!</definedName>
    <definedName name="М_69" localSheetId="0">'[39]К.С.М.'!#REF!</definedName>
    <definedName name="М_69">'[39]К.С.М.'!#REF!</definedName>
    <definedName name="М_7" localSheetId="0">#REF!</definedName>
    <definedName name="М_7">#REF!</definedName>
    <definedName name="М_70" localSheetId="0">#REF!</definedName>
    <definedName name="М_70">#REF!</definedName>
    <definedName name="М_71" localSheetId="0">#REF!</definedName>
    <definedName name="М_71">#REF!</definedName>
    <definedName name="М_72" localSheetId="0">#REF!</definedName>
    <definedName name="М_72">#REF!</definedName>
    <definedName name="М_73" localSheetId="0">'[39]К.С.М.'!#REF!</definedName>
    <definedName name="М_73">'[39]К.С.М.'!#REF!</definedName>
    <definedName name="М_74" localSheetId="0">#REF!</definedName>
    <definedName name="М_74">#REF!</definedName>
    <definedName name="М_75" localSheetId="0">'[1]К.С.М. (ПУТ)'!#REF!</definedName>
    <definedName name="М_75">'[1]К.С.М. (ПУТ)'!#REF!</definedName>
    <definedName name="М_77" localSheetId="0">#REF!</definedName>
    <definedName name="М_77">#REF!</definedName>
    <definedName name="М_771" localSheetId="0">#REF!</definedName>
    <definedName name="М_771">#REF!</definedName>
    <definedName name="М_78" localSheetId="0">'[67]К.С.М.'!#REF!</definedName>
    <definedName name="М_78">'[67]К.С.М.'!#REF!</definedName>
    <definedName name="М_79" localSheetId="0">#REF!</definedName>
    <definedName name="М_79">#REF!</definedName>
    <definedName name="М_80">'[60]К.С.М.'!$P$83</definedName>
    <definedName name="М_81" localSheetId="0">#REF!</definedName>
    <definedName name="М_81">#REF!</definedName>
    <definedName name="М_83" localSheetId="0">#REF!</definedName>
    <definedName name="М_83">#REF!</definedName>
    <definedName name="М_84">'[60]К.С.М.'!$P$87</definedName>
    <definedName name="М_85" localSheetId="0">#REF!</definedName>
    <definedName name="М_85">#REF!</definedName>
    <definedName name="М_86" localSheetId="0">'[1]К.С.М. (ПУТ)'!#REF!</definedName>
    <definedName name="М_86">'[1]К.С.М. (ПУТ)'!#REF!</definedName>
    <definedName name="М_87" localSheetId="0">#REF!</definedName>
    <definedName name="М_87">#REF!</definedName>
    <definedName name="М_88">'[60]К.С.М.'!$P$91</definedName>
    <definedName name="М_89" localSheetId="0">#REF!</definedName>
    <definedName name="М_89">#REF!</definedName>
    <definedName name="М_9" localSheetId="0">#REF!</definedName>
    <definedName name="М_9">#REF!</definedName>
    <definedName name="М_91" localSheetId="0">'[1]К.С.М. (ПУТ)'!#REF!</definedName>
    <definedName name="М_91">'[1]К.С.М. (ПУТ)'!#REF!</definedName>
    <definedName name="М_93" localSheetId="0">#REF!</definedName>
    <definedName name="М_93">#REF!</definedName>
    <definedName name="М_97" localSheetId="0">#REF!</definedName>
    <definedName name="М_97">#REF!</definedName>
    <definedName name="Мак">[68]сводная!$D$7</definedName>
    <definedName name="Максимальная_продолжительность" localSheetId="0" hidden="1">#REF!</definedName>
    <definedName name="Максимальная_продолжительность" hidden="1">#REF!</definedName>
    <definedName name="Максимальная_численность" localSheetId="0" hidden="1">#REF!</definedName>
    <definedName name="Максимальная_численность" hidden="1">#REF!</definedName>
    <definedName name="Максимальные_капвложения" localSheetId="0" hidden="1">#REF!</definedName>
    <definedName name="Максимальные_капвложения" hidden="1">#REF!</definedName>
    <definedName name="местность">'[36]01-2'!$X$96:$X$100</definedName>
    <definedName name="мж1">'[69]СметаСводная 1 оч'!$D$6</definedName>
    <definedName name="мин" localSheetId="0">#REF!</definedName>
    <definedName name="мин">#REF!</definedName>
    <definedName name="Минимальная_продолжительность" localSheetId="0" hidden="1">#REF!</definedName>
    <definedName name="Минимальная_продолжительность" hidden="1">#REF!</definedName>
    <definedName name="Министерство_транспорта__связи_и_автомобильных_дорог_Самарской_области" localSheetId="0">#REF!</definedName>
    <definedName name="Министерство_транспорта__связи_и_автомобильных_дорог_Самарской_области">#REF!</definedName>
    <definedName name="мир" hidden="1">{#N/A,#N/A,TRUE,"Смета на пасс. обор. №1"}</definedName>
    <definedName name="мичм">[70]сводная!$D$7</definedName>
    <definedName name="ммм" hidden="1">{#N/A,#N/A,FALSE,"Акт-Смета"}</definedName>
    <definedName name="мммм" hidden="1">{#N/A,#N/A,FALSE,"Акт-Смета"}</definedName>
    <definedName name="Монтажные_работы_в_базисных_ценах" localSheetId="0">#REF!</definedName>
    <definedName name="Монтажные_работы_в_базисных_ценах">#REF!</definedName>
    <definedName name="Монтажные_работы_в_текущих_ценах" localSheetId="0">#REF!</definedName>
    <definedName name="Монтажные_работы_в_текущих_ценах">#REF!</definedName>
    <definedName name="Монтажные_работы_в_текущих_ценах_по_ресурсному_расчету" localSheetId="0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 localSheetId="0">#REF!</definedName>
    <definedName name="Монтажные_работы_в_текущих_ценах_после_применения_индексов">#REF!</definedName>
    <definedName name="мост" localSheetId="0">#REF!</definedName>
    <definedName name="мост">#REF!</definedName>
    <definedName name="мп">'[32]C.с '!$D$21</definedName>
    <definedName name="Наименование" localSheetId="0" hidden="1">#REF!</definedName>
    <definedName name="Наименование" hidden="1">#REF!</definedName>
    <definedName name="Наименование__строительства__стадии_проектирования__Выполнение_работ_по_разработке_инженерного_проекта_реконструкции_автомобильной_дороги__Самара_Бугуруслан__на_участке_км_54_272_км_73_900_в_Кинельском_районе_Самарской_области" localSheetId="0">#REF!</definedName>
    <definedName name="Наименование__строительства__стадии_проектирования__Выполнение_работ_по_разработке_инженерного_проекта_реконструкции_автомобильной_дороги__Самара_Бугуруслан__на_участке_км_54_272_км_73_900_в_Кинельском_районе_Самарской_области">#REF!</definedName>
    <definedName name="Наименование__строительства__стадии_проектирования__Разработка_проекта_реконструкции_автомобильной_дороги__М_10__Скандинавия__от_Санкт_Петербурга_через_Выборг_до_госграницы_с_Финляндией__на_участках_км_196_000___таможенный_пункт__Торфяновка__км_198_000">[71]свод!$A$7</definedName>
    <definedName name="Наименование_группы_строек" localSheetId="0">#REF!</definedName>
    <definedName name="Наименование_группы_строек">#REF!</definedName>
    <definedName name="Наименование_локальной_сметы" localSheetId="0">#REF!</definedName>
    <definedName name="Наименование_локальной_сметы">#REF!</definedName>
    <definedName name="Наименование_объекта" localSheetId="0">#REF!</definedName>
    <definedName name="Наименование_объекта">#REF!</definedName>
    <definedName name="Наименование_объектной_сметы" localSheetId="0">#REF!</definedName>
    <definedName name="Наименование_объектной_сметы">#REF!</definedName>
    <definedName name="Наименование_очереди" localSheetId="0">#REF!</definedName>
    <definedName name="Наименование_очереди">#REF!</definedName>
    <definedName name="Наименование_пускового_комплекса" localSheetId="0">#REF!</definedName>
    <definedName name="Наименование_пускового_комплекса">#REF!</definedName>
    <definedName name="Наименование_сводного_сметного_расчета" localSheetId="0">#REF!</definedName>
    <definedName name="Наименование_сводного_сметного_расчета">#REF!</definedName>
    <definedName name="Наименование_стройки" localSheetId="0">#REF!</definedName>
    <definedName name="Наименование_стройки">#REF!</definedName>
    <definedName name="Накладные_расходы_1" localSheetId="0">#REF!</definedName>
    <definedName name="Накладные_расходы_1">#REF!</definedName>
    <definedName name="Накладные_расходы_2" localSheetId="0">#REF!</definedName>
    <definedName name="Накладные_расходы_2">#REF!</definedName>
    <definedName name="налпольз" localSheetId="0">#REF!</definedName>
    <definedName name="налпольз">#REF!</definedName>
    <definedName name="Ндевицк_крА" localSheetId="0">#REF!</definedName>
    <definedName name="Ндевицк_крА">#REF!</definedName>
    <definedName name="Ндевицк_крБ" localSheetId="0">#REF!</definedName>
    <definedName name="Ндевицк_крБ">#REF!</definedName>
    <definedName name="Ндевицк_крВ" localSheetId="0">#REF!</definedName>
    <definedName name="Ндевицк_крВ">#REF!</definedName>
    <definedName name="Ндевицк_крГ" localSheetId="0">#REF!</definedName>
    <definedName name="Ндевицк_крГ">#REF!</definedName>
    <definedName name="Ндевицк_крД" localSheetId="0">#REF!</definedName>
    <definedName name="Ндевицк_крД">#REF!</definedName>
    <definedName name="Ндевицк_крЕ" localSheetId="0">#REF!</definedName>
    <definedName name="Ндевицк_крЕ">#REF!</definedName>
    <definedName name="Ндевицк_крЖ" localSheetId="0">#REF!</definedName>
    <definedName name="Ндевицк_крЖ">#REF!</definedName>
    <definedName name="непредвид">[72]Индексы!$M$4</definedName>
    <definedName name="НК">'[73]См 1 наруж.водопровод'!$D$6</definedName>
    <definedName name="новый" hidden="1">{"IAS_ShortView_1",#N/A,FALSE,"IAS";"IAS_ShortView_2",#N/A,FALSE,"IAS";"IAS_ShortView_3",#N/A,FALSE,"IAS";"IAS_ShortView_4",#N/A,FALSE,"IAS";"IAS_ShortView_5",#N/A,FALSE,"IAS";"IAS_ShortView_6",#N/A,FALSE,"IAS";"IAS_ShortView_7",#N/A,FALSE,"IAS";"CFDir - Zoomed In",#N/A,FALSE,"CF DIR"}</definedName>
    <definedName name="Норм_трудоемкость_механизаторов_по_смете_с_учетом_к_тов" localSheetId="0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 localSheetId="0">#REF!</definedName>
    <definedName name="Норм_трудоемкость_осн_рабочих_по_смете_с_учетом_к_тов">#REF!</definedName>
    <definedName name="Норматив">'[36]09-1-02'!$S$24:$S$41</definedName>
    <definedName name="Нормативная_трудоемкость_механизаторов_по_смете" localSheetId="0">#REF!</definedName>
    <definedName name="Нормативная_трудоемкость_механизаторов_по_смете">#REF!</definedName>
    <definedName name="Нормативная_трудоемкость_основных_рабочих_по_смете" localSheetId="0">#REF!</definedName>
    <definedName name="Нормативная_трудоемкость_основных_рабочих_по_смете">#REF!</definedName>
    <definedName name="Нусмань_крА" localSheetId="0">#REF!</definedName>
    <definedName name="Нусмань_крА">#REF!</definedName>
    <definedName name="Нусмань_крБ" localSheetId="0">#REF!</definedName>
    <definedName name="Нусмань_крБ">#REF!</definedName>
    <definedName name="Нусмань_крВ" localSheetId="0">#REF!</definedName>
    <definedName name="Нусмань_крВ">#REF!</definedName>
    <definedName name="Нусмань_крГ" localSheetId="0">#REF!</definedName>
    <definedName name="Нусмань_крГ">#REF!</definedName>
    <definedName name="Нусмань_крД" localSheetId="0">#REF!</definedName>
    <definedName name="Нусмань_крД">#REF!</definedName>
    <definedName name="Нусмань_крЕ" localSheetId="0">#REF!</definedName>
    <definedName name="Нусмань_крЕ">#REF!</definedName>
    <definedName name="Нусмань_крЖ" localSheetId="0">#REF!</definedName>
    <definedName name="Нусмань_крЖ">#REF!</definedName>
    <definedName name="Нхопер_крА" localSheetId="0">#REF!</definedName>
    <definedName name="Нхопер_крА">#REF!</definedName>
    <definedName name="Нхопер_крБ" localSheetId="0">#REF!</definedName>
    <definedName name="Нхопер_крБ">#REF!</definedName>
    <definedName name="Нхопер_крВ" localSheetId="0">#REF!</definedName>
    <definedName name="Нхопер_крВ">#REF!</definedName>
    <definedName name="Нхопер_крГ" localSheetId="0">#REF!</definedName>
    <definedName name="Нхопер_крГ">#REF!</definedName>
    <definedName name="Нхопер_крД" localSheetId="0">#REF!</definedName>
    <definedName name="Нхопер_крД">#REF!</definedName>
    <definedName name="Нхопер_крЕ" localSheetId="0">#REF!</definedName>
    <definedName name="Нхопер_крЕ">#REF!</definedName>
    <definedName name="Нхопер_крЖ" localSheetId="0">#REF!</definedName>
    <definedName name="Нхопер_крЖ">#REF!</definedName>
    <definedName name="о">'[32]C.с '!$D$64</definedName>
    <definedName name="О_1" localSheetId="0">#REF!</definedName>
    <definedName name="О_1">#REF!</definedName>
    <definedName name="об">'[32]C.с '!$F$36</definedName>
    <definedName name="_xlnm.Print_Area" localSheetId="0">'Лист1 '!$A$1:$AE$146</definedName>
    <definedName name="оборуд">[72]Индексы!$E$4</definedName>
    <definedName name="Оборудование_в_базисных_ценах" localSheetId="0">#REF!</definedName>
    <definedName name="Оборудование_в_базисных_ценах">#REF!</definedName>
    <definedName name="Оборудование_в_текущих_ценах" localSheetId="0">#REF!</definedName>
    <definedName name="Оборудование_в_текущих_ценах">#REF!</definedName>
    <definedName name="Оборудование_в_текущих_ценах_по_ресурсному_расчету" localSheetId="0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 localSheetId="0">#REF!</definedName>
    <definedName name="Оборудование_в_текущих_ценах_после_применения_индексов">#REF!</definedName>
    <definedName name="Обоснование_поправки" localSheetId="0">#REF!</definedName>
    <definedName name="Обоснование_поправки">#REF!</definedName>
    <definedName name="обуч" hidden="1">{#N/A,#N/A,TRUE,"Смета на пасс. обор. №1"}</definedName>
    <definedName name="Объездн.дор.">'[34]Объездные дороги'!$AJ$41</definedName>
    <definedName name="ОДД" hidden="1">{#N/A,#N/A,FALSE,"Шаблон_Спец1"}</definedName>
    <definedName name="оз" localSheetId="0">#REF!</definedName>
    <definedName name="оз">#REF!</definedName>
    <definedName name="Озел.">[34]Озеленение!$AJ$40</definedName>
    <definedName name="ок">'[45]СметаСводная Рыб'!$C$9</definedName>
    <definedName name="окно.б." localSheetId="0">#REF!</definedName>
    <definedName name="окно.б.">#REF!</definedName>
    <definedName name="ольхов_крА" localSheetId="0">#REF!</definedName>
    <definedName name="ольхов_крА">#REF!</definedName>
    <definedName name="ольхов_крБ" localSheetId="0">#REF!</definedName>
    <definedName name="ольхов_крБ">#REF!</definedName>
    <definedName name="ольхов_крВ" localSheetId="0">#REF!</definedName>
    <definedName name="ольхов_крВ">#REF!</definedName>
    <definedName name="ольхов_крГ" localSheetId="0">#REF!</definedName>
    <definedName name="ольхов_крГ">#REF!</definedName>
    <definedName name="ольхов_крД" localSheetId="0">#REF!</definedName>
    <definedName name="ольхов_крД">#REF!</definedName>
    <definedName name="ольхов_крЕ" localSheetId="0">#REF!</definedName>
    <definedName name="ольхов_крЕ">#REF!</definedName>
    <definedName name="ольхов_крЖ" localSheetId="0">#REF!</definedName>
    <definedName name="ольхов_крЖ">#REF!</definedName>
    <definedName name="оо">'[30]зим '!$F$31</definedName>
    <definedName name="ооо" localSheetId="0">#REF!</definedName>
    <definedName name="ооо">#REF!</definedName>
    <definedName name="Описание_группы_строек" localSheetId="0">#REF!</definedName>
    <definedName name="Описание_группы_строек">#REF!</definedName>
    <definedName name="Описание_локальной_сметы" localSheetId="0">#REF!</definedName>
    <definedName name="Описание_локальной_сметы">#REF!</definedName>
    <definedName name="Описание_объекта" localSheetId="0">#REF!</definedName>
    <definedName name="Описание_объекта">#REF!</definedName>
    <definedName name="Описание_объектной_сметы" localSheetId="0">#REF!</definedName>
    <definedName name="Описание_объектной_сметы">#REF!</definedName>
    <definedName name="Описание_очереди" localSheetId="0">#REF!</definedName>
    <definedName name="Описание_очереди">#REF!</definedName>
    <definedName name="Описание_пускового_комплекса" localSheetId="0">#REF!</definedName>
    <definedName name="Описание_пускового_комплекса">#REF!</definedName>
    <definedName name="Описание_сводного_сметного_расчета" localSheetId="0">#REF!</definedName>
    <definedName name="Описание_сводного_сметного_расчета">#REF!</definedName>
    <definedName name="Описание_стройки" localSheetId="0">#REF!</definedName>
    <definedName name="Описание_стройки">#REF!</definedName>
    <definedName name="ор" localSheetId="0">'[39]C.с '!#REF!</definedName>
    <definedName name="ор">'[39]C.с '!#REF!</definedName>
    <definedName name="Основание" localSheetId="0">#REF!</definedName>
    <definedName name="Основание">#REF!</definedName>
    <definedName name="острог_крА" localSheetId="0">#REF!</definedName>
    <definedName name="острог_крА">#REF!</definedName>
    <definedName name="острог_крБ" localSheetId="0">#REF!</definedName>
    <definedName name="острог_крБ">#REF!</definedName>
    <definedName name="острог_крВ" localSheetId="0">#REF!</definedName>
    <definedName name="острог_крВ">#REF!</definedName>
    <definedName name="острог_крГ" localSheetId="0">#REF!</definedName>
    <definedName name="острог_крГ">#REF!</definedName>
    <definedName name="острог_крД" localSheetId="0">#REF!</definedName>
    <definedName name="острог_крД">#REF!</definedName>
    <definedName name="острог_крЕ" localSheetId="0">#REF!</definedName>
    <definedName name="острог_крЕ">#REF!</definedName>
    <definedName name="острог_крЖ" localSheetId="0">#REF!</definedName>
    <definedName name="острог_крЖ">#REF!</definedName>
    <definedName name="от" hidden="1">{#N/A,#N/A,TRUE,"Смета на пасс. обор. №1"}</definedName>
    <definedName name="Отчет" hidden="1">{#N/A,#N/A,FALSE,"Акт-Смета"}</definedName>
    <definedName name="Отчетный_период__учет_выполненных_работ" localSheetId="0">#REF!</definedName>
    <definedName name="Отчетный_период__учет_выполненных_работ">#REF!</definedName>
    <definedName name="Оформл.отвода">'[34] Подготовительные работы'!$AJ$20</definedName>
    <definedName name="п">'[74]C.с'!$D$47</definedName>
    <definedName name="П_1" localSheetId="0">#REF!</definedName>
    <definedName name="П_1">#REF!</definedName>
    <definedName name="павлов_крА" localSheetId="0">#REF!</definedName>
    <definedName name="павлов_крА">#REF!</definedName>
    <definedName name="павлов_крБ" localSheetId="0">#REF!</definedName>
    <definedName name="павлов_крБ">#REF!</definedName>
    <definedName name="павлов_крВ" localSheetId="0">#REF!</definedName>
    <definedName name="павлов_крВ">#REF!</definedName>
    <definedName name="павлов_крГ" localSheetId="0">#REF!</definedName>
    <definedName name="павлов_крГ">#REF!</definedName>
    <definedName name="павлов_крД" localSheetId="0">#REF!</definedName>
    <definedName name="павлов_крД">#REF!</definedName>
    <definedName name="павлов_крЕ" localSheetId="0">#REF!</definedName>
    <definedName name="павлов_крЕ">#REF!</definedName>
    <definedName name="павлов_крЖ" localSheetId="0">#REF!</definedName>
    <definedName name="павлов_крЖ">#REF!</definedName>
    <definedName name="павод" localSheetId="0">#REF!</definedName>
    <definedName name="павод">#REF!</definedName>
    <definedName name="панино_крА" localSheetId="0">#REF!</definedName>
    <definedName name="панино_крА">#REF!</definedName>
    <definedName name="панино_крБ" localSheetId="0">#REF!</definedName>
    <definedName name="панино_крБ">#REF!</definedName>
    <definedName name="панино_крВ" localSheetId="0">#REF!</definedName>
    <definedName name="панино_крВ">#REF!</definedName>
    <definedName name="панино_крГ" localSheetId="0">#REF!</definedName>
    <definedName name="панино_крГ">#REF!</definedName>
    <definedName name="панино_крД" localSheetId="0">#REF!</definedName>
    <definedName name="панино_крД">#REF!</definedName>
    <definedName name="панино_крЕ" localSheetId="0">#REF!</definedName>
    <definedName name="панино_крЕ">#REF!</definedName>
    <definedName name="панино_крЖ" localSheetId="0">#REF!</definedName>
    <definedName name="панино_крЖ">#REF!</definedName>
    <definedName name="Папка">[36]Реестр!$AE$1:$AE$30</definedName>
    <definedName name="пд">'[43]C.с'!$D$123</definedName>
    <definedName name="перевозка" localSheetId="0">#REF!</definedName>
    <definedName name="перевозка">#REF!</definedName>
    <definedName name="Переезды" hidden="1">{#N/A,#N/A,FALSE,"Акт-Смета"}</definedName>
    <definedName name="Пересеч.">'[34]Пересечения и примыкания'!$AJ$58</definedName>
    <definedName name="пересечения">'[36]Исходные данные'!$G$8:$G$10</definedName>
    <definedName name="петроп_крА" localSheetId="0">#REF!</definedName>
    <definedName name="петроп_крА">#REF!</definedName>
    <definedName name="петроп_крБ" localSheetId="0">#REF!</definedName>
    <definedName name="петроп_крБ">#REF!</definedName>
    <definedName name="петроп_крВ" localSheetId="0">#REF!</definedName>
    <definedName name="петроп_крВ">#REF!</definedName>
    <definedName name="петроп_крГ" localSheetId="0">#REF!</definedName>
    <definedName name="петроп_крГ">#REF!</definedName>
    <definedName name="петроп_крД" localSheetId="0">#REF!</definedName>
    <definedName name="петроп_крД">#REF!</definedName>
    <definedName name="петроп_крЕ" localSheetId="0">#REF!</definedName>
    <definedName name="петроп_крЕ">#REF!</definedName>
    <definedName name="петроп_крЖ" localSheetId="0">#REF!</definedName>
    <definedName name="петроп_крЖ">#REF!</definedName>
    <definedName name="Пеш.дорожки">'[34]Обстановка дороги'!$AJ$66</definedName>
    <definedName name="ПИР">[75]ПИР!$F$20</definedName>
    <definedName name="плс" localSheetId="0">'[39]C.с '!#REF!</definedName>
    <definedName name="плс">'[39]C.с '!#REF!</definedName>
    <definedName name="пм">'[43]C.с'!$D$39</definedName>
    <definedName name="повор_крА" localSheetId="0">#REF!</definedName>
    <definedName name="повор_крА">#REF!</definedName>
    <definedName name="повор_крБ" localSheetId="0">#REF!</definedName>
    <definedName name="повор_крБ">#REF!</definedName>
    <definedName name="повор_крВ" localSheetId="0">#REF!</definedName>
    <definedName name="повор_крВ">#REF!</definedName>
    <definedName name="повор_крГ" localSheetId="0">#REF!</definedName>
    <definedName name="повор_крГ">#REF!</definedName>
    <definedName name="повор_крД" localSheetId="0">#REF!</definedName>
    <definedName name="повор_крД">#REF!</definedName>
    <definedName name="повор_крЕ" localSheetId="0">#REF!</definedName>
    <definedName name="повор_крЕ">#REF!</definedName>
    <definedName name="повор_крЖ" localSheetId="0">#REF!</definedName>
    <definedName name="повор_крЖ">#REF!</definedName>
    <definedName name="под">[12]зим.!$C$39</definedName>
    <definedName name="подгор_крА" localSheetId="0">#REF!</definedName>
    <definedName name="подгор_крА">#REF!</definedName>
    <definedName name="подгор_крБ" localSheetId="0">#REF!</definedName>
    <definedName name="подгор_крБ">#REF!</definedName>
    <definedName name="подгор_крВ" localSheetId="0">#REF!</definedName>
    <definedName name="подгор_крВ">#REF!</definedName>
    <definedName name="подгор_крГ" localSheetId="0">#REF!</definedName>
    <definedName name="подгор_крГ">#REF!</definedName>
    <definedName name="подгор_крД" localSheetId="0">#REF!</definedName>
    <definedName name="подгор_крД">#REF!</definedName>
    <definedName name="подгор_крЕ" localSheetId="0">#REF!</definedName>
    <definedName name="подгор_крЕ">#REF!</definedName>
    <definedName name="подгор_крЖ" localSheetId="0">#REF!</definedName>
    <definedName name="подгор_крЖ">#REF!</definedName>
    <definedName name="пожар" localSheetId="0">#REF!</definedName>
    <definedName name="пожар">#REF!</definedName>
    <definedName name="пор" hidden="1">{#N/A,#N/A,TRUE,"Смета на пасс. обор. №1"}</definedName>
    <definedName name="Посад.площ.">'[34]Обстановка дороги'!$AJ$121</definedName>
    <definedName name="пп">'[32]C.с '!$D$23</definedName>
    <definedName name="ппп" localSheetId="0">#REF!</definedName>
    <definedName name="ппп">#REF!</definedName>
    <definedName name="пппп" hidden="1">{"IAS_ShortView_1",#N/A,FALSE,"IAS";"IAS_ShortView_2",#N/A,FALSE,"IAS";"IAS_ShortView_3",#N/A,FALSE,"IAS";"IAS_ShortView_4",#N/A,FALSE,"IAS";"IAS_ShortView_5",#N/A,FALSE,"IAS";"IAS_ShortView_6",#N/A,FALSE,"IAS";"IAS_ShortView_7",#N/A,FALSE,"IAS";"CFDir - Zoomed In",#N/A,FALSE,"CF DIR"}</definedName>
    <definedName name="ппппп" hidden="1">{"AnalRSA",#N/A,TRUE,"PL-Anal";"AnalIAS",#N/A,TRUE,"PL-Anal"}</definedName>
    <definedName name="пр">'[32]C.с '!$D$69</definedName>
    <definedName name="пр1">'[12]C.с'!$E$58</definedName>
    <definedName name="приб">[76]сводная!$E$10</definedName>
    <definedName name="прим">[77]СметаСводная!$C$7</definedName>
    <definedName name="Проверил" localSheetId="0">#REF!</definedName>
    <definedName name="Проверил">#REF!</definedName>
    <definedName name="проект" localSheetId="0">#REF!</definedName>
    <definedName name="проект">#REF!</definedName>
    <definedName name="прол">'[33]C.с  (2)'!$I$80</definedName>
    <definedName name="пропоп" hidden="1">{"AnalRSA",#N/A,TRUE,"PL-Anal";"AnalIAS",#N/A,TRUE,"PL-Anal"}</definedName>
    <definedName name="проч">[72]Индексы!$F$4</definedName>
    <definedName name="Прочие_затраты_в_базисных_ценах" localSheetId="0">#REF!</definedName>
    <definedName name="Прочие_затраты_в_базисных_ценах">#REF!</definedName>
    <definedName name="Прочие_затраты_в_текущих_ценах" localSheetId="0">#REF!</definedName>
    <definedName name="Прочие_затраты_в_текущих_ценах">#REF!</definedName>
    <definedName name="Прочие_затраты_в_текущих_ценах_по_ресурсному_расчету" localSheetId="0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 localSheetId="0">#REF!</definedName>
    <definedName name="Прочие_затраты_в_текущих_ценах_после_применения_индексов">#REF!</definedName>
    <definedName name="псков">[78]свод!$E$10</definedName>
    <definedName name="пусконалад">[72]Индексы!$H$4</definedName>
    <definedName name="р" localSheetId="0">'[12]C.с'!#REF!</definedName>
    <definedName name="р">'[12]C.с'!#REF!</definedName>
    <definedName name="Р_01">[2]Фм!$H$17</definedName>
    <definedName name="Р_02">[2]Фм!$H$22</definedName>
    <definedName name="Р_1" localSheetId="0">#REF!</definedName>
    <definedName name="Р_1">#REF!</definedName>
    <definedName name="Р_10" localSheetId="0">#REF!</definedName>
    <definedName name="Р_10">#REF!</definedName>
    <definedName name="Р_100" localSheetId="0">[16]Ф!#REF!</definedName>
    <definedName name="Р_100">[16]Ф!#REF!</definedName>
    <definedName name="Р_101" localSheetId="0">#REF!</definedName>
    <definedName name="Р_101">#REF!</definedName>
    <definedName name="Р_11" localSheetId="0">#REF!</definedName>
    <definedName name="Р_11">#REF!</definedName>
    <definedName name="Р_111" localSheetId="0">[23]Ф!#REF!</definedName>
    <definedName name="Р_111">[23]Ф!#REF!</definedName>
    <definedName name="Р_11а" localSheetId="0">[9]Ф!#REF!</definedName>
    <definedName name="Р_11а">[9]Ф!#REF!</definedName>
    <definedName name="Р_13" localSheetId="0">#REF!</definedName>
    <definedName name="Р_13">#REF!</definedName>
    <definedName name="Р_14" localSheetId="0">#REF!</definedName>
    <definedName name="Р_14">#REF!</definedName>
    <definedName name="Р_15" localSheetId="0">[79]Ф!#REF!</definedName>
    <definedName name="Р_15">[79]Ф!#REF!</definedName>
    <definedName name="Р_150" localSheetId="0">[9]Ф!#REF!</definedName>
    <definedName name="Р_150">[9]Ф!#REF!</definedName>
    <definedName name="Р_151" localSheetId="0">#REF!</definedName>
    <definedName name="Р_151">#REF!</definedName>
    <definedName name="Р_152" localSheetId="0">#REF!</definedName>
    <definedName name="Р_152">#REF!</definedName>
    <definedName name="Р_153" localSheetId="0">#REF!</definedName>
    <definedName name="Р_153">#REF!</definedName>
    <definedName name="Р_154" localSheetId="0">#REF!</definedName>
    <definedName name="Р_154">#REF!</definedName>
    <definedName name="Р_15а" localSheetId="0">[16]Ф!#REF!</definedName>
    <definedName name="Р_15а">[16]Ф!#REF!</definedName>
    <definedName name="Р_16" localSheetId="0">#REF!</definedName>
    <definedName name="Р_16">#REF!</definedName>
    <definedName name="Р_17" localSheetId="0">[79]Ф!#REF!</definedName>
    <definedName name="Р_17">[79]Ф!#REF!</definedName>
    <definedName name="Р_17а" localSheetId="0">[16]Ф!#REF!</definedName>
    <definedName name="Р_17а">[16]Ф!#REF!</definedName>
    <definedName name="Р_18" localSheetId="0">[61]Ф!#REF!</definedName>
    <definedName name="Р_18">[61]Ф!#REF!</definedName>
    <definedName name="Р_19" localSheetId="0">#REF!</definedName>
    <definedName name="Р_19">#REF!</definedName>
    <definedName name="Р_190" localSheetId="0">#REF!</definedName>
    <definedName name="Р_190">#REF!</definedName>
    <definedName name="Р_2" localSheetId="0">#REF!</definedName>
    <definedName name="Р_2">#REF!</definedName>
    <definedName name="Р_20" localSheetId="0">#REF!</definedName>
    <definedName name="Р_20">#REF!</definedName>
    <definedName name="Р_21" localSheetId="0">#REF!</definedName>
    <definedName name="Р_21">#REF!</definedName>
    <definedName name="Р_210" localSheetId="0">#REF!</definedName>
    <definedName name="Р_210">#REF!</definedName>
    <definedName name="Р_211" localSheetId="0">[8]Ф!#REF!</definedName>
    <definedName name="Р_211">[8]Ф!#REF!</definedName>
    <definedName name="Р_211а" localSheetId="0">[8]Ф!#REF!</definedName>
    <definedName name="Р_211а">[8]Ф!#REF!</definedName>
    <definedName name="Р_212" localSheetId="0">[8]Ф!#REF!</definedName>
    <definedName name="Р_212">[8]Ф!#REF!</definedName>
    <definedName name="Р_22" localSheetId="0">#REF!</definedName>
    <definedName name="Р_22">#REF!</definedName>
    <definedName name="Р_23" localSheetId="0">#REF!</definedName>
    <definedName name="Р_23">#REF!</definedName>
    <definedName name="Р_233" localSheetId="0">#REF!</definedName>
    <definedName name="Р_233">#REF!</definedName>
    <definedName name="Р_24" localSheetId="0">#REF!</definedName>
    <definedName name="Р_24">#REF!</definedName>
    <definedName name="Р_241" localSheetId="0">#REF!</definedName>
    <definedName name="Р_241">#REF!</definedName>
    <definedName name="Р_25" localSheetId="0">#REF!</definedName>
    <definedName name="Р_25">#REF!</definedName>
    <definedName name="Р_26" localSheetId="0">#REF!</definedName>
    <definedName name="Р_26">#REF!</definedName>
    <definedName name="Р_29" localSheetId="0">#REF!</definedName>
    <definedName name="Р_29">#REF!</definedName>
    <definedName name="Р_3" localSheetId="0">#REF!</definedName>
    <definedName name="Р_3">#REF!</definedName>
    <definedName name="Р_300" localSheetId="0">#REF!</definedName>
    <definedName name="Р_300">#REF!</definedName>
    <definedName name="Р_301" localSheetId="0">#REF!</definedName>
    <definedName name="Р_301">#REF!</definedName>
    <definedName name="Р_31" localSheetId="0">[67]Ф!#REF!</definedName>
    <definedName name="Р_31">[67]Ф!#REF!</definedName>
    <definedName name="Р_311" localSheetId="0">#REF!</definedName>
    <definedName name="Р_311">#REF!</definedName>
    <definedName name="Р_32" localSheetId="0">[79]Ф!#REF!</definedName>
    <definedName name="Р_32">[79]Ф!#REF!</definedName>
    <definedName name="Р_33" localSheetId="0">#REF!</definedName>
    <definedName name="Р_33">#REF!</definedName>
    <definedName name="Р_333" localSheetId="0">#REF!</definedName>
    <definedName name="Р_333">#REF!</definedName>
    <definedName name="Р_34" localSheetId="0">[67]Ф!#REF!</definedName>
    <definedName name="Р_34">[67]Ф!#REF!</definedName>
    <definedName name="Р_35" localSheetId="0">[79]Ф!#REF!</definedName>
    <definedName name="Р_35">[79]Ф!#REF!</definedName>
    <definedName name="Р_36" localSheetId="0">#REF!</definedName>
    <definedName name="Р_36">#REF!</definedName>
    <definedName name="Р_37" localSheetId="0">#REF!</definedName>
    <definedName name="Р_37">#REF!</definedName>
    <definedName name="Р_38" localSheetId="0">#REF!</definedName>
    <definedName name="Р_38">#REF!</definedName>
    <definedName name="Р_39">[47]Ф!$H$52</definedName>
    <definedName name="Р_4" localSheetId="0">#REF!</definedName>
    <definedName name="Р_4">#REF!</definedName>
    <definedName name="Р_40" localSheetId="0">#REF!</definedName>
    <definedName name="Р_40">#REF!</definedName>
    <definedName name="Р_401" localSheetId="0">#REF!</definedName>
    <definedName name="Р_401">#REF!</definedName>
    <definedName name="Р_402" localSheetId="0">#REF!</definedName>
    <definedName name="Р_402">#REF!</definedName>
    <definedName name="Р_41">[62]Ф!$H$57</definedName>
    <definedName name="Р_411" localSheetId="0">#REF!</definedName>
    <definedName name="Р_411">#REF!</definedName>
    <definedName name="Р_43" localSheetId="0">[67]Ф!#REF!</definedName>
    <definedName name="Р_43">[67]Ф!#REF!</definedName>
    <definedName name="Р_44" localSheetId="0">[79]Ф!#REF!</definedName>
    <definedName name="Р_44">[79]Ф!#REF!</definedName>
    <definedName name="р_44444444444444444444444444444444444444" localSheetId="0">'[1]К.С.М. (ПУТ)'!#REF!</definedName>
    <definedName name="р_44444444444444444444444444444444444444">'[1]К.С.М. (ПУТ)'!#REF!</definedName>
    <definedName name="Р_44а" localSheetId="0">[8]Ф!#REF!</definedName>
    <definedName name="Р_44а">[8]Ф!#REF!</definedName>
    <definedName name="Р_45" localSheetId="0">#REF!</definedName>
    <definedName name="Р_45">#REF!</definedName>
    <definedName name="Р_46" localSheetId="0">#REF!</definedName>
    <definedName name="Р_46">#REF!</definedName>
    <definedName name="Р_47" localSheetId="0">#REF!</definedName>
    <definedName name="Р_47">#REF!</definedName>
    <definedName name="Р_48" localSheetId="0">#REF!</definedName>
    <definedName name="Р_48">#REF!</definedName>
    <definedName name="Р_49" localSheetId="0">[79]Ф!#REF!</definedName>
    <definedName name="Р_49">[79]Ф!#REF!</definedName>
    <definedName name="Р_49а" localSheetId="0">[79]Ф!#REF!</definedName>
    <definedName name="Р_49а">[79]Ф!#REF!</definedName>
    <definedName name="Р_5" localSheetId="0">#REF!</definedName>
    <definedName name="Р_5">#REF!</definedName>
    <definedName name="Р_50" localSheetId="0">#REF!</definedName>
    <definedName name="Р_50">#REF!</definedName>
    <definedName name="Р_51" localSheetId="0">#REF!</definedName>
    <definedName name="Р_51">#REF!</definedName>
    <definedName name="Р_52" localSheetId="0">#REF!</definedName>
    <definedName name="Р_52">#REF!</definedName>
    <definedName name="Р_53" localSheetId="0">[79]Ф!#REF!</definedName>
    <definedName name="Р_53">[79]Ф!#REF!</definedName>
    <definedName name="Р_532" localSheetId="0">[63]Ф!#REF!</definedName>
    <definedName name="Р_532">[63]Ф!#REF!</definedName>
    <definedName name="Р_54" localSheetId="0">#REF!</definedName>
    <definedName name="Р_54">#REF!</definedName>
    <definedName name="Р_55" localSheetId="0">#REF!</definedName>
    <definedName name="Р_55">#REF!</definedName>
    <definedName name="Р_57" localSheetId="0">#REF!</definedName>
    <definedName name="Р_57">#REF!</definedName>
    <definedName name="Р_58" localSheetId="0">#REF!</definedName>
    <definedName name="Р_58">#REF!</definedName>
    <definedName name="Р_59" localSheetId="0">#REF!</definedName>
    <definedName name="Р_59">#REF!</definedName>
    <definedName name="Р_59а" localSheetId="0">[79]Ф!#REF!</definedName>
    <definedName name="Р_59а">[79]Ф!#REF!</definedName>
    <definedName name="Р_6" localSheetId="0">[80]Ф!#REF!</definedName>
    <definedName name="Р_6">[80]Ф!#REF!</definedName>
    <definedName name="Р_60" localSheetId="0">#REF!</definedName>
    <definedName name="Р_60">#REF!</definedName>
    <definedName name="Р_63" localSheetId="0">#REF!</definedName>
    <definedName name="Р_63">#REF!</definedName>
    <definedName name="Р_64" localSheetId="0">#REF!</definedName>
    <definedName name="Р_64">#REF!</definedName>
    <definedName name="Р_68" localSheetId="0">#REF!</definedName>
    <definedName name="Р_68">#REF!</definedName>
    <definedName name="Р_69" localSheetId="0">#REF!</definedName>
    <definedName name="Р_69">#REF!</definedName>
    <definedName name="Р_69а" localSheetId="0">[9]Ф!#REF!</definedName>
    <definedName name="Р_69а">[9]Ф!#REF!</definedName>
    <definedName name="Р_7" localSheetId="0">#REF!</definedName>
    <definedName name="Р_7">#REF!</definedName>
    <definedName name="Р_72" localSheetId="0">#REF!</definedName>
    <definedName name="Р_72">#REF!</definedName>
    <definedName name="Р_720" localSheetId="0">#REF!</definedName>
    <definedName name="Р_720">#REF!</definedName>
    <definedName name="Р_74" localSheetId="0">#REF!</definedName>
    <definedName name="Р_74">#REF!</definedName>
    <definedName name="Р_79" localSheetId="0">#REF!</definedName>
    <definedName name="Р_79">#REF!</definedName>
    <definedName name="Р_790" localSheetId="0">#REF!</definedName>
    <definedName name="Р_790">#REF!</definedName>
    <definedName name="Р_791" localSheetId="0">#REF!</definedName>
    <definedName name="Р_791">#REF!</definedName>
    <definedName name="Р_8" localSheetId="0">#REF!</definedName>
    <definedName name="Р_8">#REF!</definedName>
    <definedName name="Р_83" localSheetId="0">#REF!</definedName>
    <definedName name="Р_83">#REF!</definedName>
    <definedName name="Р_88" localSheetId="0">#REF!</definedName>
    <definedName name="Р_88">#REF!</definedName>
    <definedName name="Р_9" localSheetId="0">#REF!</definedName>
    <definedName name="Р_9">#REF!</definedName>
    <definedName name="Р_900" localSheetId="0">[9]Ф!#REF!</definedName>
    <definedName name="Р_900">[9]Ф!#REF!</definedName>
    <definedName name="Р_901" localSheetId="0">[9]Ф!#REF!</definedName>
    <definedName name="Р_901">[9]Ф!#REF!</definedName>
    <definedName name="Р_9а" localSheetId="0">[9]Ф!#REF!</definedName>
    <definedName name="Р_9а">[9]Ф!#REF!</definedName>
    <definedName name="разборка" localSheetId="0">#REF!</definedName>
    <definedName name="разборка">#REF!</definedName>
    <definedName name="Районный_к_т_к_ЗП" localSheetId="0">#REF!</definedName>
    <definedName name="Районный_к_т_к_ЗП">#REF!</definedName>
    <definedName name="Районный_к_т_к_ЗП_по_ресурсному_расчету" localSheetId="0">#REF!</definedName>
    <definedName name="Районный_к_т_к_ЗП_по_ресурсному_расчету">#REF!</definedName>
    <definedName name="рамонь_крА" localSheetId="0">#REF!</definedName>
    <definedName name="рамонь_крА">#REF!</definedName>
    <definedName name="рамонь_крБ" localSheetId="0">#REF!</definedName>
    <definedName name="рамонь_крБ">#REF!</definedName>
    <definedName name="рамонь_крВ" localSheetId="0">#REF!</definedName>
    <definedName name="рамонь_крВ">#REF!</definedName>
    <definedName name="рамонь_крГ" localSheetId="0">#REF!</definedName>
    <definedName name="рамонь_крГ">#REF!</definedName>
    <definedName name="рамонь_крД" localSheetId="0">#REF!</definedName>
    <definedName name="рамонь_крД">#REF!</definedName>
    <definedName name="рамонь_крЕ" localSheetId="0">#REF!</definedName>
    <definedName name="рамонь_крЕ">#REF!</definedName>
    <definedName name="рамонь_крЖ" localSheetId="0">#REF!</definedName>
    <definedName name="рамонь_крЖ">#REF!</definedName>
    <definedName name="расчеты">'[36]ССР-2000'!$M$2:$M$10</definedName>
    <definedName name="Регистрационный_номер_группы_строек" localSheetId="0">#REF!</definedName>
    <definedName name="Регистрационный_номер_группы_строек">#REF!</definedName>
    <definedName name="Регистрационный_номер_локальной_сметы" localSheetId="0">#REF!</definedName>
    <definedName name="Регистрационный_номер_локальной_сметы">#REF!</definedName>
    <definedName name="Регистрационный_номер_объекта" localSheetId="0">#REF!</definedName>
    <definedName name="Регистрационный_номер_объекта">#REF!</definedName>
    <definedName name="Регистрационный_номер_объектной_сметы" localSheetId="0">#REF!</definedName>
    <definedName name="Регистрационный_номер_объектной_сметы">#REF!</definedName>
    <definedName name="Регистрационный_номер_очереди" localSheetId="0">#REF!</definedName>
    <definedName name="Регистрационный_номер_очереди">#REF!</definedName>
    <definedName name="Регистрационный_номер_пускового_комплекса" localSheetId="0">#REF!</definedName>
    <definedName name="Регистрационный_номер_пускового_комплекса">#REF!</definedName>
    <definedName name="Регистрационный_номер_сводного_сметного_расчета" localSheetId="0">#REF!</definedName>
    <definedName name="Регистрационный_номер_сводного_сметного_расчета">#REF!</definedName>
    <definedName name="Регистрационный_номер_стройки" localSheetId="0">#REF!</definedName>
    <definedName name="Регистрационный_номер_стройки">#REF!</definedName>
    <definedName name="регцентр" localSheetId="0">#REF!</definedName>
    <definedName name="регцентр">#REF!</definedName>
    <definedName name="Рекульт.БЭ">[34]Рекультивация!$AJ$51</definedName>
    <definedName name="Рекульт.ТЭ">[34]Рекультивация!$AJ$24</definedName>
    <definedName name="репьев_крА" localSheetId="0">#REF!</definedName>
    <definedName name="репьев_крА">#REF!</definedName>
    <definedName name="репьев_крБ" localSheetId="0">#REF!</definedName>
    <definedName name="репьев_крБ">#REF!</definedName>
    <definedName name="репьев_крВ" localSheetId="0">#REF!</definedName>
    <definedName name="репьев_крВ">#REF!</definedName>
    <definedName name="репьев_крГ" localSheetId="0">#REF!</definedName>
    <definedName name="репьев_крГ">#REF!</definedName>
    <definedName name="репьев_крД" localSheetId="0">#REF!</definedName>
    <definedName name="репьев_крД">#REF!</definedName>
    <definedName name="репьев_крЕ" localSheetId="0">#REF!</definedName>
    <definedName name="репьев_крЕ">#REF!</definedName>
    <definedName name="репьев_крЖ" localSheetId="0">#REF!</definedName>
    <definedName name="репьев_крЖ">#REF!</definedName>
    <definedName name="рига">'[81]СметаСводная снег'!$E$7</definedName>
    <definedName name="рм">'[32]C.с '!$D$28</definedName>
    <definedName name="рмп">'[32]C.с '!$D$25</definedName>
    <definedName name="россошь_крА" localSheetId="0">#REF!</definedName>
    <definedName name="россошь_крА">#REF!</definedName>
    <definedName name="россошь_крБ" localSheetId="0">#REF!</definedName>
    <definedName name="россошь_крБ">#REF!</definedName>
    <definedName name="россошь_крВ" localSheetId="0">#REF!</definedName>
    <definedName name="россошь_крВ">#REF!</definedName>
    <definedName name="россошь_крГ" localSheetId="0">#REF!</definedName>
    <definedName name="россошь_крГ">#REF!</definedName>
    <definedName name="россошь_крД" localSheetId="0">#REF!</definedName>
    <definedName name="россошь_крД">#REF!</definedName>
    <definedName name="россошь_крЕ" localSheetId="0">#REF!</definedName>
    <definedName name="россошь_крЕ">#REF!</definedName>
    <definedName name="россошь_крЖ" localSheetId="0">#REF!</definedName>
    <definedName name="россошь_крЖ">#REF!</definedName>
    <definedName name="рпп">'[32]C.с '!$D$49</definedName>
    <definedName name="рр" hidden="1">{#N/A,#N/A,TRUE,"Смета на пасс. обор. №1"}</definedName>
    <definedName name="Рр_1" localSheetId="0">#REF!</definedName>
    <definedName name="Рр_1">#REF!</definedName>
    <definedName name="ррп" localSheetId="0">'[39]C.с '!#REF!</definedName>
    <definedName name="ррп">'[39]C.с '!#REF!</definedName>
    <definedName name="рррр" hidden="1">{"AnalRSA",#N/A,TRUE,"PL-Anal";"AnalIAS",#N/A,TRUE,"PL-Anal"}</definedName>
    <definedName name="ррррр">'[82]Исходные данные'!$B$37:$B$47</definedName>
    <definedName name="рсп" localSheetId="0">'[39]C.с '!#REF!</definedName>
    <definedName name="рсп">'[39]C.с '!#REF!</definedName>
    <definedName name="Рубка_леса">'[34] Подготовительные работы'!$AJ$71</definedName>
    <definedName name="С">'[32]C.с '!$D$71</definedName>
    <definedName name="сам" localSheetId="0">#REF!</definedName>
    <definedName name="сам">#REF!</definedName>
    <definedName name="секвестирование" hidden="1">{"IASBS",#N/A,FALSE,"IAS";"IASPL",#N/A,FALSE,"IAS";#N/A,#N/A,FALSE,"CF DIR";"IASNotes",#N/A,FALSE,"IAS";#N/A,#N/A,FALSE,"FA_1";#N/A,#N/A,FALSE,"Dep'n FC";#N/A,#N/A,FALSE,"Dep'n SE";#N/A,#N/A,FALSE,"Inv_1";#N/A,#N/A,FALSE,"NMG";#N/A,#N/A,FALSE,"Recon";#N/A,#N/A,FALSE,"EPS"}</definedName>
    <definedName name="семил_крА" localSheetId="0">#REF!</definedName>
    <definedName name="семил_крА">#REF!</definedName>
    <definedName name="семил_крБ" localSheetId="0">#REF!</definedName>
    <definedName name="семил_крБ">#REF!</definedName>
    <definedName name="семил_крВ" localSheetId="0">#REF!</definedName>
    <definedName name="семил_крВ">#REF!</definedName>
    <definedName name="семил_крГ" localSheetId="0">#REF!</definedName>
    <definedName name="семил_крГ">#REF!</definedName>
    <definedName name="семил_крД" localSheetId="0">#REF!</definedName>
    <definedName name="семил_крД">#REF!</definedName>
    <definedName name="семил_крЕ" localSheetId="0">#REF!</definedName>
    <definedName name="семил_крЕ">#REF!</definedName>
    <definedName name="семил_крЖ" localSheetId="0">#REF!</definedName>
    <definedName name="семил_крЖ">#REF!</definedName>
    <definedName name="си">'[12]C.с'!$I$28</definedName>
    <definedName name="Сигн.столбики">'[34]Обстановка дороги'!$AJ$24</definedName>
    <definedName name="Смет" hidden="1">{#N/A,#N/A,TRUE,"Смета на пасс. обор. №1"}</definedName>
    <definedName name="Сметная_стоимость_в_базисных_ценах" localSheetId="0">#REF!</definedName>
    <definedName name="Сметная_стоимость_в_базисных_ценах">#REF!</definedName>
    <definedName name="Сметная_стоимость_в_текущих_ценах__после_применения_индексов" localSheetId="0">#REF!</definedName>
    <definedName name="Сметная_стоимость_в_текущих_ценах__после_применения_индексов">#REF!</definedName>
    <definedName name="Сметная_стоимость_по_ресурсному_расчету" localSheetId="0">#REF!</definedName>
    <definedName name="Сметная_стоимость_по_ресурсному_расчету">#REF!</definedName>
    <definedName name="смр" localSheetId="0">#REF!</definedName>
    <definedName name="смр">#REF!</definedName>
    <definedName name="Составил" localSheetId="0">#REF!</definedName>
    <definedName name="Составил">#REF!</definedName>
    <definedName name="Сотрудники">'[35]Исходные данные'!$B$65:$B$75</definedName>
    <definedName name="сп_тома">[55]СП!$F$3:$F$24</definedName>
    <definedName name="Список_Товаров">[83]Машины!$A$2:$A$64</definedName>
    <definedName name="сс">'[32]C.с '!$H$133</definedName>
    <definedName name="Стоимость_по_акту_выполненных_работ_в_базисных_ценах" localSheetId="0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 localSheetId="0">#REF!</definedName>
    <definedName name="Стоимость_по_акту_выполненных_работ_при_ресурсном_расчете">#REF!</definedName>
    <definedName name="страх" localSheetId="0">#REF!</definedName>
    <definedName name="страх">#REF!</definedName>
    <definedName name="Строительные_работы_в_базисных_ценах" localSheetId="0">#REF!</definedName>
    <definedName name="Строительные_работы_в_базисных_ценах">#REF!</definedName>
    <definedName name="Строительные_работы_в_текущих_ценах" localSheetId="0">#REF!</definedName>
    <definedName name="Строительные_работы_в_текущих_ценах">#REF!</definedName>
    <definedName name="Строительные_работы_в_текущих_ценах_по_ресурсному_расчету" localSheetId="0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 localSheetId="0">#REF!</definedName>
    <definedName name="Строительные_работы_в_текущих_ценах_после_применения_индексов">#REF!</definedName>
    <definedName name="Т_1" localSheetId="0">#REF!</definedName>
    <definedName name="Т_1">#REF!</definedName>
    <definedName name="Т_10" localSheetId="0">#REF!</definedName>
    <definedName name="Т_10">#REF!</definedName>
    <definedName name="Т_13" localSheetId="0">#REF!</definedName>
    <definedName name="Т_13">#REF!</definedName>
    <definedName name="Т_16" localSheetId="0">#REF!</definedName>
    <definedName name="Т_16">#REF!</definedName>
    <definedName name="Т_25" localSheetId="0">#REF!</definedName>
    <definedName name="Т_25">#REF!</definedName>
    <definedName name="Т_28" localSheetId="0">#REF!</definedName>
    <definedName name="Т_28">#REF!</definedName>
    <definedName name="Т_31" localSheetId="0">#REF!</definedName>
    <definedName name="Т_31">#REF!</definedName>
    <definedName name="Т_35" localSheetId="0">#REF!</definedName>
    <definedName name="Т_35">#REF!</definedName>
    <definedName name="Т_351" localSheetId="0">#REF!</definedName>
    <definedName name="Т_351">#REF!</definedName>
    <definedName name="Т_352" localSheetId="0">#REF!</definedName>
    <definedName name="Т_352">#REF!</definedName>
    <definedName name="Т_353" localSheetId="0">#REF!</definedName>
    <definedName name="Т_353">#REF!</definedName>
    <definedName name="Т_354" localSheetId="0">#REF!</definedName>
    <definedName name="Т_354">#REF!</definedName>
    <definedName name="Т_355" localSheetId="0">#REF!</definedName>
    <definedName name="Т_355">#REF!</definedName>
    <definedName name="Т_372" localSheetId="0">#REF!</definedName>
    <definedName name="Т_372">#REF!</definedName>
    <definedName name="Т_39" localSheetId="0">#REF!</definedName>
    <definedName name="Т_39">#REF!</definedName>
    <definedName name="Т_4" localSheetId="0">#REF!</definedName>
    <definedName name="Т_4">#REF!</definedName>
    <definedName name="Т_40" localSheetId="0">#REF!</definedName>
    <definedName name="Т_40">#REF!</definedName>
    <definedName name="Т_43" localSheetId="0">#REF!</definedName>
    <definedName name="Т_43">#REF!</definedName>
    <definedName name="Т_44" localSheetId="0">#REF!</definedName>
    <definedName name="Т_44">#REF!</definedName>
    <definedName name="Т_46" localSheetId="0">#REF!</definedName>
    <definedName name="Т_46">#REF!</definedName>
    <definedName name="Т_461" localSheetId="0">#REF!</definedName>
    <definedName name="Т_461">#REF!</definedName>
    <definedName name="Т_49" localSheetId="0">#REF!</definedName>
    <definedName name="Т_49">#REF!</definedName>
    <definedName name="Т_52" localSheetId="0">#REF!</definedName>
    <definedName name="Т_52">#REF!</definedName>
    <definedName name="Т_56" localSheetId="0">#REF!</definedName>
    <definedName name="Т_56">#REF!</definedName>
    <definedName name="Т_59" localSheetId="0">#REF!</definedName>
    <definedName name="Т_59">#REF!</definedName>
    <definedName name="Т_590" localSheetId="0">#REF!</definedName>
    <definedName name="Т_590">#REF!</definedName>
    <definedName name="Т_5901" localSheetId="0">#REF!</definedName>
    <definedName name="Т_5901">#REF!</definedName>
    <definedName name="Т_63" localSheetId="0">#REF!</definedName>
    <definedName name="Т_63">#REF!</definedName>
    <definedName name="Т_67" localSheetId="0">#REF!</definedName>
    <definedName name="Т_67">#REF!</definedName>
    <definedName name="Т_7" localSheetId="0">#REF!</definedName>
    <definedName name="Т_7">#REF!</definedName>
    <definedName name="Т_70" localSheetId="0">#REF!</definedName>
    <definedName name="Т_70">#REF!</definedName>
    <definedName name="Т_72" localSheetId="0">#REF!</definedName>
    <definedName name="Т_72">#REF!</definedName>
    <definedName name="Т_74" localSheetId="0">#REF!</definedName>
    <definedName name="Т_74">#REF!</definedName>
    <definedName name="талов_крА" localSheetId="0">#REF!</definedName>
    <definedName name="талов_крА">#REF!</definedName>
    <definedName name="талов_крБ" localSheetId="0">#REF!</definedName>
    <definedName name="талов_крБ">#REF!</definedName>
    <definedName name="талов_крВ" localSheetId="0">#REF!</definedName>
    <definedName name="талов_крВ">#REF!</definedName>
    <definedName name="талов_крГ" localSheetId="0">#REF!</definedName>
    <definedName name="талов_крГ">#REF!</definedName>
    <definedName name="талов_крД" localSheetId="0">#REF!</definedName>
    <definedName name="талов_крД">#REF!</definedName>
    <definedName name="талов_крЕ" localSheetId="0">#REF!</definedName>
    <definedName name="талов_крЕ">#REF!</definedName>
    <definedName name="талов_крЖ" localSheetId="0">#REF!</definedName>
    <definedName name="талов_крЖ">#REF!</definedName>
    <definedName name="тернов_крА" localSheetId="0">#REF!</definedName>
    <definedName name="тернов_крА">#REF!</definedName>
    <definedName name="тернов_крБ" localSheetId="0">#REF!</definedName>
    <definedName name="тернов_крБ">#REF!</definedName>
    <definedName name="тернов_крВ" localSheetId="0">#REF!</definedName>
    <definedName name="тернов_крВ">#REF!</definedName>
    <definedName name="тернов_крГ" localSheetId="0">#REF!</definedName>
    <definedName name="тернов_крГ">#REF!</definedName>
    <definedName name="тернов_крД" localSheetId="0">#REF!</definedName>
    <definedName name="тернов_крД">#REF!</definedName>
    <definedName name="тернов_крЕ" localSheetId="0">#REF!</definedName>
    <definedName name="тернов_крЕ">#REF!</definedName>
    <definedName name="тернов_крЖ" localSheetId="0">#REF!</definedName>
    <definedName name="тернов_крЖ">#REF!</definedName>
    <definedName name="Территориальная_поправка_к_ТЕР" localSheetId="0">#REF!</definedName>
    <definedName name="Территориальная_поправка_к_ТЕР">#REF!</definedName>
    <definedName name="тз" localSheetId="0">#REF!</definedName>
    <definedName name="тз">#REF!</definedName>
    <definedName name="Том">[36]Реестр!$AB$1:$AB$32</definedName>
    <definedName name="торг" localSheetId="0">#REF!</definedName>
    <definedName name="торг">#REF!</definedName>
    <definedName name="Тощ.бет." localSheetId="0">#REF!</definedName>
    <definedName name="Тощ.бет.">#REF!</definedName>
    <definedName name="транспорт">'[36]Исходные данные'!$K$8:$K$27</definedName>
    <definedName name="трп" hidden="1">{#N/A,#N/A,TRUE,"Смета на пасс. обор. №1"}</definedName>
    <definedName name="Трубы">'[34]Искусственные сооружения'!$AJ$182</definedName>
    <definedName name="Труд_механизаторов_по_акту_вып_работ_с_учетом_к_тов" localSheetId="0">#REF!</definedName>
    <definedName name="Труд_механизаторов_по_акту_вып_работ_с_учетом_к_тов">#REF!</definedName>
    <definedName name="Труд_основн_рабочих_по_акту_вып_работ_с_учетом_к_тов" localSheetId="0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 localSheetId="0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 localSheetId="0">#REF!</definedName>
    <definedName name="Трудоемкость_основных_рабочих_по_акту_выполненных_работ">#REF!</definedName>
    <definedName name="ттт" hidden="1">{#N/A,#N/A,FALSE,"Акт-Смета"}</definedName>
    <definedName name="ук" hidden="1">{#N/A,#N/A,TRUE,"Смета на пасс. обор. №1"}</definedName>
    <definedName name="Укр.обочин">'[34]Дорожная одежда'!$AJ$51</definedName>
    <definedName name="Укреп.оаботы">'[34]Земляное полотно'!$AJ$70</definedName>
    <definedName name="Укрупненный_норматив_НР_для_расчета_в_текущих_ценах_и_ценах_2001г." localSheetId="0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 localSheetId="0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 localSheetId="0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 localSheetId="0">#REF!</definedName>
    <definedName name="Укрупненный_норматив_СП_для_расчета_в_ценах_1984г.">#REF!</definedName>
    <definedName name="уровень">'[36]01-2'!$X$91:$X$93</definedName>
    <definedName name="уы" hidden="1">{#N/A,#N/A,TRUE,"Смета на пасс. обор. №1"}</definedName>
    <definedName name="Ф_10" localSheetId="0">[66]ф10!#REF!</definedName>
    <definedName name="Ф_10">[66]ф10!#REF!</definedName>
    <definedName name="Ф_11" localSheetId="0">[66]ф10!#REF!</definedName>
    <definedName name="Ф_11">[66]ф10!#REF!</definedName>
    <definedName name="Ф_12" localSheetId="0">[66]ф10!#REF!</definedName>
    <definedName name="Ф_12">[66]ф10!#REF!</definedName>
    <definedName name="Ф_13" localSheetId="0">[66]ф10!#REF!</definedName>
    <definedName name="Ф_13">[66]ф10!#REF!</definedName>
    <definedName name="Ф_14" localSheetId="0">[66]ф10!#REF!</definedName>
    <definedName name="Ф_14">[66]ф10!#REF!</definedName>
    <definedName name="Ф_15" localSheetId="0">[66]ф10!#REF!</definedName>
    <definedName name="Ф_15">[66]ф10!#REF!</definedName>
    <definedName name="Ф_16" localSheetId="0">[66]ф10!#REF!</definedName>
    <definedName name="Ф_16">[66]ф10!#REF!</definedName>
    <definedName name="Ф_160" localSheetId="0">[84]ф10!#REF!</definedName>
    <definedName name="Ф_160">[84]ф10!#REF!</definedName>
    <definedName name="Ф_193" localSheetId="0">[84]ф10!#REF!</definedName>
    <definedName name="Ф_193">[84]ф10!#REF!</definedName>
    <definedName name="Ф_2" localSheetId="0">[66]ф10!#REF!</definedName>
    <definedName name="Ф_2">[66]ф10!#REF!</definedName>
    <definedName name="Ф_3" localSheetId="0">[66]ф10!#REF!</definedName>
    <definedName name="Ф_3">[66]ф10!#REF!</definedName>
    <definedName name="Ф_31" localSheetId="0">[66]ф10!#REF!</definedName>
    <definedName name="Ф_31">[66]ф10!#REF!</definedName>
    <definedName name="Ф_32" localSheetId="0">[66]ф10!#REF!</definedName>
    <definedName name="Ф_32">[66]ф10!#REF!</definedName>
    <definedName name="Ф_38" localSheetId="0">[84]ф10!#REF!</definedName>
    <definedName name="Ф_38">[84]ф10!#REF!</definedName>
    <definedName name="Ф_4" localSheetId="0">[66]ф10!#REF!</definedName>
    <definedName name="Ф_4">[66]ф10!#REF!</definedName>
    <definedName name="Ф_5" localSheetId="0">[66]ф10!#REF!</definedName>
    <definedName name="Ф_5">[66]ф10!#REF!</definedName>
    <definedName name="Ф_6" localSheetId="0">[66]ф10!#REF!</definedName>
    <definedName name="Ф_6">[66]ф10!#REF!</definedName>
    <definedName name="Ф_7" localSheetId="0">[66]ф10!#REF!</definedName>
    <definedName name="Ф_7">[66]ф10!#REF!</definedName>
    <definedName name="Ф_8" localSheetId="0">[66]ф10!#REF!</definedName>
    <definedName name="Ф_8">[66]ф10!#REF!</definedName>
    <definedName name="Ф_83" localSheetId="0">[66]ф10!#REF!</definedName>
    <definedName name="Ф_83">[66]ф10!#REF!</definedName>
    <definedName name="Ф_9" localSheetId="0">[66]ф10!#REF!</definedName>
    <definedName name="Ф_9">[66]ф10!#REF!</definedName>
    <definedName name="Ф_98" localSheetId="0">[84]ф10!#REF!</definedName>
    <definedName name="Ф_98">[84]ф10!#REF!</definedName>
    <definedName name="ф2">'[85]C.с '!$H$86</definedName>
    <definedName name="фед">'[37]свод 2'!$D$10</definedName>
    <definedName name="ффф" localSheetId="0">#REF!</definedName>
    <definedName name="ффф">#REF!</definedName>
    <definedName name="ффффф" hidden="1">{#N/A,#N/A,FALSE,"Шаблон_Спец1"}</definedName>
    <definedName name="хохол_крА" localSheetId="0">#REF!</definedName>
    <definedName name="хохол_крА">#REF!</definedName>
    <definedName name="хохол_крБ" localSheetId="0">#REF!</definedName>
    <definedName name="хохол_крБ">#REF!</definedName>
    <definedName name="хохол_крВ" localSheetId="0">#REF!</definedName>
    <definedName name="хохол_крВ">#REF!</definedName>
    <definedName name="хохол_крГ" localSheetId="0">#REF!</definedName>
    <definedName name="хохол_крГ">#REF!</definedName>
    <definedName name="хохол_крД" localSheetId="0">#REF!</definedName>
    <definedName name="хохол_крД">#REF!</definedName>
    <definedName name="хохол_крЕ" localSheetId="0">#REF!</definedName>
    <definedName name="хохол_крЕ">#REF!</definedName>
    <definedName name="хохол_крЖ" localSheetId="0">#REF!</definedName>
    <definedName name="хохол_крЖ">#REF!</definedName>
    <definedName name="хуй" hidden="1">{#N/A,#N/A,TRUE,"Смета на пасс. обор. №1"}</definedName>
    <definedName name="хэ" hidden="1">{#N/A,#N/A,TRUE,"Смета на пасс. обор. №1"}</definedName>
    <definedName name="цвет" hidden="1">{#N/A,#N/A,TRUE,"Смета на пасс. обор. №1"}</definedName>
    <definedName name="Цены">'[86]Исходные данные'!$B$25:$B$27</definedName>
    <definedName name="цуйцуцйув" hidden="1">{#N/A,#N/A,FALSE,"Шаблон_Спец1"}</definedName>
    <definedName name="цццц" hidden="1">{#N/A,#N/A,FALSE,"Шаблон_Спец1"}</definedName>
    <definedName name="ццццц" hidden="1">{#N/A,#N/A,FALSE,"Шаблон_Спец1"}</definedName>
    <definedName name="ч" hidden="1">{#N/A,#N/A,FALSE,"Шаблон_Спец1"}</definedName>
    <definedName name="Ч_Щ_1" localSheetId="0">#REF!</definedName>
    <definedName name="Ч_Щ_1">#REF!</definedName>
    <definedName name="Ч_Щ_2">'[5]ч. щ. 2'!$F$29</definedName>
    <definedName name="Часть">[36]Реестр!$AD$1:$AD$30</definedName>
    <definedName name="Чспп" localSheetId="0">#REF!</definedName>
    <definedName name="Чспп">#REF!</definedName>
    <definedName name="ыва" hidden="1">{#N/A,#N/A,TRUE,"Смета на пасс. обор. №1"}</definedName>
    <definedName name="ыыы" localSheetId="0">#REF!</definedName>
    <definedName name="ыыы">#REF!</definedName>
    <definedName name="ыыыы" hidden="1">{#N/A,#N/A,FALSE,"Шаблон_Спец1"}</definedName>
    <definedName name="ыыыыы" hidden="1">{#N/A,#N/A,FALSE,"Шаблон_Спец1"}</definedName>
    <definedName name="ыыыыыы" hidden="1">{#N/A,#N/A,FALSE,"Шаблон_Спец1"}</definedName>
    <definedName name="ыыыыыыыы" hidden="1">{#N/A,#N/A,FALSE,"Шаблон_Спец1"}</definedName>
    <definedName name="Экспер.отчета" hidden="1">{#N/A,#N/A,FALSE,"Акт-Смета"}</definedName>
    <definedName name="эксперт" localSheetId="0">#REF!</definedName>
    <definedName name="эксперт">#REF!</definedName>
    <definedName name="экспертиза">[72]Индексы!$G$4</definedName>
    <definedName name="эл">'[32]C.с '!$I$39</definedName>
    <definedName name="электрика">'[30]зим '!$F$31</definedName>
    <definedName name="элт" localSheetId="0">#REF!</definedName>
    <definedName name="элт">#REF!</definedName>
    <definedName name="эртиль_крА" localSheetId="0">#REF!</definedName>
    <definedName name="эртиль_крА">#REF!</definedName>
    <definedName name="эртиль_крБ" localSheetId="0">#REF!</definedName>
    <definedName name="эртиль_крБ">#REF!</definedName>
    <definedName name="эртиль_крВ" localSheetId="0">#REF!</definedName>
    <definedName name="эртиль_крВ">#REF!</definedName>
    <definedName name="эртиль_крГ" localSheetId="0">#REF!</definedName>
    <definedName name="эртиль_крГ">#REF!</definedName>
    <definedName name="эртиль_крД" localSheetId="0">#REF!</definedName>
    <definedName name="эртиль_крД">#REF!</definedName>
    <definedName name="эртиль_крЕ" localSheetId="0">#REF!</definedName>
    <definedName name="эртиль_крЕ">#REF!</definedName>
    <definedName name="эртиль_крЖ" localSheetId="0">#REF!</definedName>
    <definedName name="эртиль_крЖ">#REF!</definedName>
    <definedName name="ю" hidden="1">{#N/A,#N/A,FALSE,"Шаблон_Спец1"}</definedName>
    <definedName name="юрубчен_" hidden="1">{#N/A,#N/A,FALSE,"Акт-Смета"}</definedName>
    <definedName name="ююю" hidden="1">{#N/A,#N/A,TRUE,"Смета на пасс. обор. №1"}</definedName>
    <definedName name="ячсвивыкр" hidden="1">{#N/A,#N/A,FALSE,"Шаблон_Спец1"}</definedName>
    <definedName name="яя" hidden="1">{#N/A,#N/A,FALSE,"Акт-Смета"}</definedName>
  </definedNames>
  <calcPr calcId="191029" refMode="R1C1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Z20" i="33" l="1"/>
  <c r="Z19" i="33"/>
  <c r="Z18" i="33"/>
  <c r="Y18" i="33" l="1"/>
  <c r="AE117" i="33"/>
  <c r="AF101" i="33"/>
  <c r="Y43" i="33" l="1"/>
  <c r="AF16" i="33" l="1"/>
  <c r="AF17" i="33"/>
  <c r="AF22" i="33"/>
  <c r="AF23" i="33"/>
  <c r="AF25" i="33"/>
  <c r="AF26" i="33"/>
  <c r="AF27" i="33"/>
  <c r="AF28" i="33"/>
  <c r="AF29" i="33"/>
  <c r="AF32" i="33"/>
  <c r="AF33" i="33"/>
  <c r="AF36" i="33"/>
  <c r="AF38" i="33"/>
  <c r="AF39" i="33"/>
  <c r="AF40" i="33"/>
  <c r="AF41" i="33"/>
  <c r="AF42" i="33"/>
  <c r="AF43" i="33"/>
  <c r="AF46" i="33"/>
  <c r="AF47" i="33"/>
  <c r="AF48" i="33"/>
  <c r="AF49" i="33"/>
  <c r="AF50" i="33"/>
  <c r="AF51" i="33"/>
  <c r="AF53" i="33"/>
  <c r="AF57" i="33"/>
  <c r="AF60" i="33"/>
  <c r="AF62" i="33"/>
  <c r="AF63" i="33"/>
  <c r="AF64" i="33"/>
  <c r="AF65" i="33"/>
  <c r="AF67" i="33"/>
  <c r="AF74" i="33"/>
  <c r="AF75" i="33"/>
  <c r="AF79" i="33"/>
  <c r="AF82" i="33"/>
  <c r="AF83" i="33"/>
  <c r="AF84" i="33"/>
  <c r="AF88" i="33"/>
  <c r="AF92" i="33"/>
  <c r="AF93" i="33"/>
  <c r="AF97" i="33"/>
  <c r="AF102" i="33"/>
  <c r="AF106" i="33"/>
  <c r="AF110" i="33"/>
  <c r="AF111" i="33"/>
  <c r="AF115" i="33"/>
  <c r="AF119" i="33"/>
  <c r="AF120" i="33"/>
  <c r="AF124" i="33"/>
  <c r="AF128" i="33"/>
  <c r="AF129" i="33"/>
  <c r="AF130" i="33"/>
  <c r="AF131" i="33"/>
  <c r="AF132" i="33"/>
  <c r="AF133" i="33"/>
  <c r="AE17" i="33"/>
  <c r="AE22" i="33"/>
  <c r="AE26" i="33"/>
  <c r="AE27" i="33"/>
  <c r="AE29" i="33"/>
  <c r="AE33" i="33"/>
  <c r="AE36" i="33"/>
  <c r="AE43" i="33"/>
  <c r="AE50" i="33"/>
  <c r="AE51" i="33"/>
  <c r="AE53" i="33"/>
  <c r="AE57" i="33"/>
  <c r="AE60" i="33"/>
  <c r="AE67" i="33"/>
  <c r="AE74" i="33"/>
  <c r="AE75" i="33"/>
  <c r="AE84" i="33"/>
  <c r="AE93" i="33"/>
  <c r="AE102" i="33"/>
  <c r="AE111" i="33"/>
  <c r="AE120" i="33"/>
  <c r="AC17" i="33"/>
  <c r="AC22" i="33"/>
  <c r="AC26" i="33"/>
  <c r="AC27" i="33"/>
  <c r="AC29" i="33"/>
  <c r="AC33" i="33"/>
  <c r="AC36" i="33"/>
  <c r="AC43" i="33"/>
  <c r="AC50" i="33"/>
  <c r="AC51" i="33"/>
  <c r="AC53" i="33"/>
  <c r="AC57" i="33"/>
  <c r="AC60" i="33"/>
  <c r="AC67" i="33"/>
  <c r="AC74" i="33"/>
  <c r="AC75" i="33"/>
  <c r="AC84" i="33"/>
  <c r="AC93" i="33"/>
  <c r="AC102" i="33"/>
  <c r="AC111" i="33"/>
  <c r="AC120" i="33"/>
  <c r="AG16" i="33"/>
  <c r="AA17" i="33"/>
  <c r="AA22" i="33"/>
  <c r="AA26" i="33"/>
  <c r="AA27" i="33"/>
  <c r="AA29" i="33"/>
  <c r="AA33" i="33"/>
  <c r="AA36" i="33"/>
  <c r="AA43" i="33"/>
  <c r="AA50" i="33"/>
  <c r="AA51" i="33"/>
  <c r="AA53" i="33"/>
  <c r="AA57" i="33"/>
  <c r="AA60" i="33"/>
  <c r="AA67" i="33"/>
  <c r="AA74" i="33"/>
  <c r="AA75" i="33"/>
  <c r="AA84" i="33"/>
  <c r="AA93" i="33"/>
  <c r="AA102" i="33"/>
  <c r="AA111" i="33"/>
  <c r="AA120" i="33"/>
  <c r="AG25" i="33"/>
  <c r="AG93" i="33" l="1"/>
  <c r="AG53" i="33"/>
  <c r="AG111" i="33"/>
  <c r="AG17" i="33"/>
  <c r="AG74" i="33"/>
  <c r="AG75" i="33"/>
  <c r="AG26" i="33"/>
  <c r="AG57" i="33"/>
  <c r="AG43" i="33"/>
  <c r="AG51" i="33"/>
  <c r="AG102" i="33"/>
  <c r="AG36" i="33"/>
  <c r="AG50" i="33"/>
  <c r="AG67" i="33"/>
  <c r="AG22" i="33"/>
  <c r="AG29" i="33"/>
  <c r="AG33" i="33"/>
  <c r="AG120" i="33"/>
  <c r="AG84" i="33"/>
  <c r="AG60" i="33"/>
  <c r="AG27" i="33"/>
  <c r="AF52" i="33" l="1"/>
  <c r="AF56" i="33"/>
  <c r="AF70" i="33"/>
  <c r="AF71" i="33"/>
  <c r="AF72" i="33"/>
  <c r="AF73" i="33"/>
  <c r="Q129" i="33" l="1"/>
  <c r="Q130" i="33"/>
  <c r="Q131" i="33"/>
  <c r="Q132" i="33"/>
  <c r="Q133" i="33"/>
  <c r="M131" i="33" l="1"/>
  <c r="I84" i="33"/>
  <c r="I93" i="33"/>
  <c r="I102" i="33"/>
  <c r="I111" i="33"/>
  <c r="I120" i="33"/>
  <c r="I29" i="33"/>
  <c r="I33" i="33"/>
  <c r="I36" i="33"/>
  <c r="I43" i="33"/>
  <c r="I50" i="33"/>
  <c r="I51" i="33"/>
  <c r="I53" i="33"/>
  <c r="I57" i="33"/>
  <c r="I60" i="33"/>
  <c r="I67" i="33"/>
  <c r="G69" i="33" l="1"/>
  <c r="H69" i="33" s="1"/>
  <c r="I69" i="33" s="1"/>
  <c r="G68" i="33"/>
  <c r="E69" i="33"/>
  <c r="AF69" i="33" s="1"/>
  <c r="E68" i="33"/>
  <c r="AF68" i="33" s="1"/>
  <c r="E66" i="33"/>
  <c r="G61" i="33"/>
  <c r="H61" i="33" s="1"/>
  <c r="E61" i="33"/>
  <c r="AF61" i="33" s="1"/>
  <c r="F64" i="33"/>
  <c r="H64" i="33"/>
  <c r="I64" i="33" s="1"/>
  <c r="J64" i="33" s="1"/>
  <c r="H63" i="33"/>
  <c r="I63" i="33" s="1"/>
  <c r="H65" i="33"/>
  <c r="I65" i="33" s="1"/>
  <c r="F63" i="33"/>
  <c r="F65" i="33"/>
  <c r="H56" i="33"/>
  <c r="I56" i="33" s="1"/>
  <c r="H59" i="33"/>
  <c r="I59" i="33" s="1"/>
  <c r="H62" i="33"/>
  <c r="I62" i="33" s="1"/>
  <c r="H66" i="33"/>
  <c r="I66" i="33" s="1"/>
  <c r="H70" i="33"/>
  <c r="H71" i="33"/>
  <c r="H72" i="33"/>
  <c r="I72" i="33" s="1"/>
  <c r="H73" i="33"/>
  <c r="I73" i="33" s="1"/>
  <c r="F62" i="33"/>
  <c r="G58" i="33"/>
  <c r="H58" i="33" s="1"/>
  <c r="I58" i="33" s="1"/>
  <c r="E58" i="33"/>
  <c r="AF58" i="33" s="1"/>
  <c r="E59" i="33"/>
  <c r="G54" i="33"/>
  <c r="H54" i="33" s="1"/>
  <c r="I54" i="33" s="1"/>
  <c r="G55" i="33"/>
  <c r="E55" i="33"/>
  <c r="AF55" i="33" s="1"/>
  <c r="E54" i="33"/>
  <c r="AF54" i="33" s="1"/>
  <c r="F52" i="33"/>
  <c r="F56" i="33"/>
  <c r="F70" i="33"/>
  <c r="F71" i="33"/>
  <c r="F72" i="33"/>
  <c r="F73" i="33"/>
  <c r="F66" i="33" l="1"/>
  <c r="AF66" i="33"/>
  <c r="F59" i="33"/>
  <c r="AF59" i="33"/>
  <c r="F55" i="33"/>
  <c r="F58" i="33"/>
  <c r="F61" i="33"/>
  <c r="F68" i="33"/>
  <c r="I61" i="33"/>
  <c r="J61" i="33" s="1"/>
  <c r="K61" i="33" s="1"/>
  <c r="L61" i="33" s="1"/>
  <c r="I71" i="33"/>
  <c r="J71" i="33" s="1"/>
  <c r="K71" i="33" s="1"/>
  <c r="L71" i="33" s="1"/>
  <c r="I70" i="33"/>
  <c r="J70" i="33" s="1"/>
  <c r="K70" i="33" s="1"/>
  <c r="L70" i="33" s="1"/>
  <c r="H55" i="33"/>
  <c r="F69" i="33"/>
  <c r="J69" i="33"/>
  <c r="K69" i="33" s="1"/>
  <c r="L69" i="33" s="1"/>
  <c r="H68" i="33"/>
  <c r="I68" i="33" s="1"/>
  <c r="J68" i="33" s="1"/>
  <c r="K68" i="33" s="1"/>
  <c r="L68" i="33" s="1"/>
  <c r="K64" i="33"/>
  <c r="L64" i="33" s="1"/>
  <c r="J66" i="33"/>
  <c r="K66" i="33" s="1"/>
  <c r="L66" i="33" s="1"/>
  <c r="J63" i="33"/>
  <c r="K63" i="33" s="1"/>
  <c r="L63" i="33" s="1"/>
  <c r="J65" i="33"/>
  <c r="K65" i="33" s="1"/>
  <c r="L65" i="33" s="1"/>
  <c r="J59" i="33"/>
  <c r="K59" i="33" s="1"/>
  <c r="L59" i="33" s="1"/>
  <c r="J58" i="33"/>
  <c r="K58" i="33" s="1"/>
  <c r="L58" i="33" s="1"/>
  <c r="J54" i="33"/>
  <c r="K54" i="33" s="1"/>
  <c r="L54" i="33" s="1"/>
  <c r="J62" i="33"/>
  <c r="K62" i="33" s="1"/>
  <c r="L62" i="33" s="1"/>
  <c r="J73" i="33"/>
  <c r="K73" i="33" s="1"/>
  <c r="L73" i="33" s="1"/>
  <c r="J72" i="33"/>
  <c r="K72" i="33" s="1"/>
  <c r="L72" i="33" s="1"/>
  <c r="J56" i="33"/>
  <c r="K56" i="33" s="1"/>
  <c r="L56" i="33" s="1"/>
  <c r="F54" i="33"/>
  <c r="N54" i="33" l="1"/>
  <c r="AE54" i="33"/>
  <c r="AA54" i="33"/>
  <c r="AC54" i="33"/>
  <c r="AC72" i="33"/>
  <c r="AE72" i="33"/>
  <c r="AA72" i="33"/>
  <c r="AC70" i="33"/>
  <c r="AE70" i="33"/>
  <c r="AA70" i="33"/>
  <c r="AC59" i="33"/>
  <c r="AA59" i="33"/>
  <c r="AE59" i="33"/>
  <c r="AC71" i="33"/>
  <c r="AE71" i="33"/>
  <c r="AA71" i="33"/>
  <c r="AC58" i="33"/>
  <c r="AE58" i="33"/>
  <c r="AA58" i="33"/>
  <c r="AA65" i="33"/>
  <c r="AE65" i="33"/>
  <c r="AC65" i="33"/>
  <c r="AE63" i="33"/>
  <c r="AA63" i="33"/>
  <c r="AC63" i="33"/>
  <c r="AA62" i="33"/>
  <c r="AE62" i="33"/>
  <c r="AC62" i="33"/>
  <c r="AC61" i="33"/>
  <c r="AA61" i="33"/>
  <c r="AE61" i="33"/>
  <c r="AE66" i="33"/>
  <c r="AA66" i="33"/>
  <c r="AC66" i="33"/>
  <c r="AE64" i="33"/>
  <c r="AA64" i="33"/>
  <c r="AC64" i="33"/>
  <c r="N68" i="33"/>
  <c r="AC68" i="33"/>
  <c r="AE68" i="33"/>
  <c r="AA68" i="33"/>
  <c r="AA73" i="33"/>
  <c r="AC73" i="33"/>
  <c r="AE73" i="33"/>
  <c r="AE56" i="33"/>
  <c r="AA56" i="33"/>
  <c r="AC56" i="33"/>
  <c r="N69" i="33"/>
  <c r="AC69" i="33"/>
  <c r="AE69" i="33"/>
  <c r="AA69" i="33"/>
  <c r="W54" i="33"/>
  <c r="N63" i="33"/>
  <c r="Y63" i="33"/>
  <c r="N66" i="33"/>
  <c r="Y66" i="33"/>
  <c r="N64" i="33"/>
  <c r="Y64" i="33"/>
  <c r="N72" i="33"/>
  <c r="W72" i="33"/>
  <c r="N73" i="33"/>
  <c r="W73" i="33"/>
  <c r="N56" i="33"/>
  <c r="W56" i="33"/>
  <c r="N62" i="33"/>
  <c r="Y62" i="33"/>
  <c r="N58" i="33"/>
  <c r="Y58" i="33"/>
  <c r="N59" i="33"/>
  <c r="Y59" i="33"/>
  <c r="W69" i="33"/>
  <c r="N70" i="33"/>
  <c r="W70" i="33"/>
  <c r="N71" i="33"/>
  <c r="W71" i="33"/>
  <c r="N65" i="33"/>
  <c r="Y65" i="33"/>
  <c r="N61" i="33"/>
  <c r="Y61" i="33"/>
  <c r="W68" i="33"/>
  <c r="I55" i="33"/>
  <c r="J55" i="33" s="1"/>
  <c r="K55" i="33" s="1"/>
  <c r="L55" i="33" s="1"/>
  <c r="AG62" i="33" l="1"/>
  <c r="AG56" i="33"/>
  <c r="AG59" i="33"/>
  <c r="AG65" i="33"/>
  <c r="AG63" i="33"/>
  <c r="AG73" i="33"/>
  <c r="AG61" i="33"/>
  <c r="AG71" i="33"/>
  <c r="AG70" i="33"/>
  <c r="AE55" i="33"/>
  <c r="AA55" i="33"/>
  <c r="AC55" i="33"/>
  <c r="AG68" i="33"/>
  <c r="AG72" i="33"/>
  <c r="AG69" i="33"/>
  <c r="AG54" i="33"/>
  <c r="AG64" i="33"/>
  <c r="AG58" i="33"/>
  <c r="AG66" i="33"/>
  <c r="N55" i="33"/>
  <c r="W55" i="33"/>
  <c r="AG55" i="33" l="1"/>
  <c r="G45" i="33"/>
  <c r="H45" i="33" s="1"/>
  <c r="I45" i="33" s="1"/>
  <c r="G44" i="33"/>
  <c r="H44" i="33" s="1"/>
  <c r="I44" i="33" s="1"/>
  <c r="E45" i="33"/>
  <c r="AF45" i="33" s="1"/>
  <c r="E44" i="33"/>
  <c r="AF44" i="33" s="1"/>
  <c r="H49" i="33"/>
  <c r="I49" i="33" s="1"/>
  <c r="H46" i="33"/>
  <c r="F49" i="33"/>
  <c r="F46" i="33"/>
  <c r="G37" i="33"/>
  <c r="H40" i="33"/>
  <c r="I40" i="33" s="1"/>
  <c r="F40" i="33"/>
  <c r="E37" i="33"/>
  <c r="AF37" i="33" s="1"/>
  <c r="H39" i="33"/>
  <c r="I39" i="33" s="1"/>
  <c r="H41" i="33"/>
  <c r="I41" i="33" s="1"/>
  <c r="H42" i="33"/>
  <c r="F39" i="33"/>
  <c r="F41" i="33"/>
  <c r="F42" i="33"/>
  <c r="G34" i="33"/>
  <c r="E35" i="33"/>
  <c r="AF35" i="33" s="1"/>
  <c r="E34" i="33"/>
  <c r="AF34" i="33" s="1"/>
  <c r="G31" i="33"/>
  <c r="G30" i="33"/>
  <c r="E31" i="33"/>
  <c r="AF31" i="33" s="1"/>
  <c r="E30" i="33"/>
  <c r="AF30" i="33" s="1"/>
  <c r="F44" i="33" l="1"/>
  <c r="I46" i="33"/>
  <c r="J46" i="33" s="1"/>
  <c r="K46" i="33" s="1"/>
  <c r="L46" i="33" s="1"/>
  <c r="I42" i="33"/>
  <c r="F45" i="33"/>
  <c r="J49" i="33"/>
  <c r="K49" i="33" s="1"/>
  <c r="L49" i="33" s="1"/>
  <c r="J44" i="33"/>
  <c r="K44" i="33" s="1"/>
  <c r="L44" i="33" s="1"/>
  <c r="J45" i="33"/>
  <c r="K45" i="33" s="1"/>
  <c r="L45" i="33" s="1"/>
  <c r="J40" i="33"/>
  <c r="K40" i="33" s="1"/>
  <c r="L40" i="33" s="1"/>
  <c r="J39" i="33"/>
  <c r="K39" i="33" s="1"/>
  <c r="L39" i="33" s="1"/>
  <c r="J41" i="33"/>
  <c r="K41" i="33" s="1"/>
  <c r="L41" i="33" s="1"/>
  <c r="Y49" i="33" l="1"/>
  <c r="AC49" i="33"/>
  <c r="AE49" i="33"/>
  <c r="AA49" i="33"/>
  <c r="N44" i="33"/>
  <c r="Y44" i="33"/>
  <c r="AA44" i="33"/>
  <c r="AE44" i="33"/>
  <c r="AC44" i="33"/>
  <c r="Y46" i="33"/>
  <c r="AE46" i="33"/>
  <c r="AA46" i="33"/>
  <c r="AC46" i="33"/>
  <c r="AA41" i="33"/>
  <c r="AC41" i="33"/>
  <c r="AE41" i="33"/>
  <c r="AC39" i="33"/>
  <c r="AE39" i="33"/>
  <c r="AA39" i="33"/>
  <c r="N45" i="33"/>
  <c r="Y45" i="33"/>
  <c r="AE45" i="33"/>
  <c r="AA45" i="33"/>
  <c r="AC45" i="33"/>
  <c r="AC40" i="33"/>
  <c r="AA40" i="33"/>
  <c r="AE40" i="33"/>
  <c r="W44" i="33"/>
  <c r="N46" i="33"/>
  <c r="W46" i="33"/>
  <c r="N41" i="33"/>
  <c r="Y41" i="33"/>
  <c r="N39" i="33"/>
  <c r="Y39" i="33"/>
  <c r="W45" i="33"/>
  <c r="N40" i="33"/>
  <c r="Y40" i="33"/>
  <c r="N49" i="33"/>
  <c r="W49" i="33"/>
  <c r="J42" i="33"/>
  <c r="K42" i="33" s="1"/>
  <c r="L42" i="33" s="1"/>
  <c r="H21" i="33"/>
  <c r="I21" i="33" s="1"/>
  <c r="G20" i="33"/>
  <c r="AG39" i="33" l="1"/>
  <c r="AG40" i="33"/>
  <c r="AG41" i="33"/>
  <c r="AG46" i="33"/>
  <c r="AE42" i="33"/>
  <c r="AA42" i="33"/>
  <c r="AC42" i="33"/>
  <c r="AG44" i="33"/>
  <c r="AG49" i="33"/>
  <c r="AG45" i="33"/>
  <c r="N42" i="33"/>
  <c r="Y42" i="33"/>
  <c r="J21" i="33"/>
  <c r="K21" i="33" s="1"/>
  <c r="L21" i="33" s="1"/>
  <c r="AG42" i="33" l="1"/>
  <c r="AF20" i="33" l="1"/>
  <c r="G19" i="33"/>
  <c r="AF19" i="33"/>
  <c r="G18" i="33"/>
  <c r="AF21" i="33"/>
  <c r="AF18" i="33"/>
  <c r="G129" i="33" l="1"/>
  <c r="G130" i="33" s="1"/>
  <c r="G131" i="33" s="1"/>
  <c r="F21" i="33"/>
  <c r="AE21" i="33" l="1"/>
  <c r="AA21" i="33"/>
  <c r="AC21" i="33"/>
  <c r="N21" i="33"/>
  <c r="W21" i="33"/>
  <c r="Y21" i="33"/>
  <c r="E24" i="33"/>
  <c r="AF24" i="33" s="1"/>
  <c r="H24" i="33"/>
  <c r="I24" i="33" s="1"/>
  <c r="H23" i="33"/>
  <c r="I23" i="33" s="1"/>
  <c r="F23" i="33"/>
  <c r="AG21" i="33" l="1"/>
  <c r="F24" i="33"/>
  <c r="J24" i="33"/>
  <c r="K24" i="33" s="1"/>
  <c r="L24" i="33" s="1"/>
  <c r="J23" i="33"/>
  <c r="K23" i="33" s="1"/>
  <c r="L23" i="33" s="1"/>
  <c r="AC23" i="33" l="1"/>
  <c r="AE23" i="33"/>
  <c r="AA23" i="33"/>
  <c r="AC24" i="33"/>
  <c r="AE24" i="33"/>
  <c r="AA24" i="33"/>
  <c r="Y24" i="33"/>
  <c r="N23" i="33"/>
  <c r="W23" i="33"/>
  <c r="U23" i="33"/>
  <c r="Y23" i="33"/>
  <c r="N24" i="33"/>
  <c r="W24" i="33"/>
  <c r="E125" i="33"/>
  <c r="AF125" i="33" s="1"/>
  <c r="E121" i="33"/>
  <c r="AF121" i="33" s="1"/>
  <c r="E122" i="33"/>
  <c r="AF122" i="33" s="1"/>
  <c r="E126" i="33"/>
  <c r="AF126" i="33" s="1"/>
  <c r="E123" i="33"/>
  <c r="AF123" i="33" s="1"/>
  <c r="F124" i="33"/>
  <c r="F128" i="33"/>
  <c r="E127" i="33"/>
  <c r="AF127" i="33" s="1"/>
  <c r="E118" i="33"/>
  <c r="AF118" i="33" s="1"/>
  <c r="E117" i="33"/>
  <c r="AF117" i="33" s="1"/>
  <c r="E116" i="33"/>
  <c r="AF116" i="33" s="1"/>
  <c r="E112" i="33"/>
  <c r="AF112" i="33" s="1"/>
  <c r="E109" i="33"/>
  <c r="AF109" i="33" s="1"/>
  <c r="E108" i="33"/>
  <c r="AF108" i="33" s="1"/>
  <c r="E107" i="33"/>
  <c r="AF107" i="33" s="1"/>
  <c r="E100" i="33"/>
  <c r="AF100" i="33" s="1"/>
  <c r="E99" i="33"/>
  <c r="AF99" i="33" s="1"/>
  <c r="E98" i="33"/>
  <c r="AF98" i="33" s="1"/>
  <c r="E91" i="33"/>
  <c r="AF91" i="33" s="1"/>
  <c r="E90" i="33"/>
  <c r="AF90" i="33" s="1"/>
  <c r="E89" i="33"/>
  <c r="AF89" i="33" s="1"/>
  <c r="E81" i="33"/>
  <c r="AF81" i="33" s="1"/>
  <c r="E80" i="33"/>
  <c r="AF80" i="33" s="1"/>
  <c r="E113" i="33"/>
  <c r="AF113" i="33" s="1"/>
  <c r="E114" i="33"/>
  <c r="AF114" i="33" s="1"/>
  <c r="F115" i="33"/>
  <c r="F119" i="33"/>
  <c r="H121" i="33"/>
  <c r="I121" i="33" s="1"/>
  <c r="H122" i="33"/>
  <c r="I122" i="33" s="1"/>
  <c r="H123" i="33"/>
  <c r="I123" i="33" s="1"/>
  <c r="H124" i="33"/>
  <c r="I124" i="33" s="1"/>
  <c r="H125" i="33"/>
  <c r="I125" i="33" s="1"/>
  <c r="H126" i="33"/>
  <c r="I126" i="33" s="1"/>
  <c r="H127" i="33"/>
  <c r="I127" i="33" s="1"/>
  <c r="H128" i="33"/>
  <c r="I128" i="33" s="1"/>
  <c r="E103" i="33"/>
  <c r="AF103" i="33" s="1"/>
  <c r="E104" i="33"/>
  <c r="AF104" i="33" s="1"/>
  <c r="E105" i="33"/>
  <c r="AF105" i="33" s="1"/>
  <c r="F110" i="33"/>
  <c r="F106" i="33"/>
  <c r="H115" i="33"/>
  <c r="I115" i="33" s="1"/>
  <c r="H116" i="33"/>
  <c r="I116" i="33" s="1"/>
  <c r="H117" i="33"/>
  <c r="I117" i="33" s="1"/>
  <c r="H118" i="33"/>
  <c r="I118" i="33" s="1"/>
  <c r="H119" i="33"/>
  <c r="I119" i="33" s="1"/>
  <c r="H103" i="33"/>
  <c r="H104" i="33"/>
  <c r="I104" i="33" s="1"/>
  <c r="H105" i="33"/>
  <c r="I105" i="33" s="1"/>
  <c r="H106" i="33"/>
  <c r="H107" i="33"/>
  <c r="I107" i="33" s="1"/>
  <c r="H108" i="33"/>
  <c r="I108" i="33" s="1"/>
  <c r="H109" i="33"/>
  <c r="H110" i="33"/>
  <c r="I110" i="33" s="1"/>
  <c r="H112" i="33"/>
  <c r="I112" i="33" s="1"/>
  <c r="H113" i="33"/>
  <c r="I113" i="33" s="1"/>
  <c r="H114" i="33"/>
  <c r="I114" i="33" s="1"/>
  <c r="E96" i="33"/>
  <c r="AF96" i="33" s="1"/>
  <c r="E95" i="33"/>
  <c r="AF95" i="33" s="1"/>
  <c r="E94" i="33"/>
  <c r="AF94" i="33" s="1"/>
  <c r="AG24" i="33" l="1"/>
  <c r="AG23" i="33"/>
  <c r="F105" i="33"/>
  <c r="F107" i="33"/>
  <c r="F122" i="33"/>
  <c r="F104" i="33"/>
  <c r="F108" i="33"/>
  <c r="F121" i="33"/>
  <c r="F125" i="33"/>
  <c r="F113" i="33"/>
  <c r="F112" i="33"/>
  <c r="F116" i="33"/>
  <c r="F103" i="33"/>
  <c r="F117" i="33"/>
  <c r="F126" i="33"/>
  <c r="F127" i="33"/>
  <c r="F123" i="33"/>
  <c r="I106" i="33"/>
  <c r="J106" i="33" s="1"/>
  <c r="K106" i="33" s="1"/>
  <c r="L106" i="33" s="1"/>
  <c r="I109" i="33"/>
  <c r="J109" i="33" s="1"/>
  <c r="K109" i="33" s="1"/>
  <c r="L109" i="33" s="1"/>
  <c r="I103" i="33"/>
  <c r="J103" i="33" s="1"/>
  <c r="K103" i="33" s="1"/>
  <c r="L103" i="33" s="1"/>
  <c r="F118" i="33"/>
  <c r="J126" i="33"/>
  <c r="K126" i="33" s="1"/>
  <c r="L126" i="33" s="1"/>
  <c r="AE126" i="33" s="1"/>
  <c r="J123" i="33"/>
  <c r="K123" i="33" s="1"/>
  <c r="L123" i="33" s="1"/>
  <c r="F114" i="33"/>
  <c r="J128" i="33"/>
  <c r="K128" i="33" s="1"/>
  <c r="L128" i="33" s="1"/>
  <c r="J127" i="33"/>
  <c r="K127" i="33" s="1"/>
  <c r="L127" i="33" s="1"/>
  <c r="J122" i="33"/>
  <c r="K122" i="33" s="1"/>
  <c r="L122" i="33" s="1"/>
  <c r="J125" i="33"/>
  <c r="K125" i="33" s="1"/>
  <c r="L125" i="33" s="1"/>
  <c r="J124" i="33"/>
  <c r="K124" i="33" s="1"/>
  <c r="L124" i="33" s="1"/>
  <c r="J121" i="33"/>
  <c r="K121" i="33" s="1"/>
  <c r="L121" i="33" s="1"/>
  <c r="J115" i="33"/>
  <c r="K115" i="33" s="1"/>
  <c r="L115" i="33" s="1"/>
  <c r="J118" i="33"/>
  <c r="K118" i="33" s="1"/>
  <c r="L118" i="33" s="1"/>
  <c r="F109" i="33"/>
  <c r="J117" i="33"/>
  <c r="K117" i="33" s="1"/>
  <c r="L117" i="33" s="1"/>
  <c r="J116" i="33"/>
  <c r="K116" i="33" s="1"/>
  <c r="L116" i="33" s="1"/>
  <c r="J119" i="33"/>
  <c r="K119" i="33" s="1"/>
  <c r="L119" i="33" s="1"/>
  <c r="J107" i="33"/>
  <c r="K107" i="33" s="1"/>
  <c r="L107" i="33" s="1"/>
  <c r="J110" i="33"/>
  <c r="K110" i="33" s="1"/>
  <c r="L110" i="33" s="1"/>
  <c r="J113" i="33"/>
  <c r="K113" i="33" s="1"/>
  <c r="L113" i="33" s="1"/>
  <c r="J112" i="33"/>
  <c r="K112" i="33" s="1"/>
  <c r="L112" i="33" s="1"/>
  <c r="J104" i="33"/>
  <c r="K104" i="33" s="1"/>
  <c r="L104" i="33" s="1"/>
  <c r="J108" i="33"/>
  <c r="K108" i="33" s="1"/>
  <c r="L108" i="33" s="1"/>
  <c r="J114" i="33"/>
  <c r="K114" i="33" s="1"/>
  <c r="L114" i="33" s="1"/>
  <c r="J105" i="33"/>
  <c r="K105" i="33" s="1"/>
  <c r="L105" i="33" s="1"/>
  <c r="E87" i="33"/>
  <c r="AF87" i="33" s="1"/>
  <c r="E78" i="33"/>
  <c r="AF78" i="33" s="1"/>
  <c r="E86" i="33"/>
  <c r="AF86" i="33" s="1"/>
  <c r="E85" i="33"/>
  <c r="AF85" i="33" s="1"/>
  <c r="H79" i="33"/>
  <c r="I79" i="33" s="1"/>
  <c r="F79" i="33"/>
  <c r="H78" i="33"/>
  <c r="H77" i="33"/>
  <c r="E77" i="33"/>
  <c r="AF77" i="33" s="1"/>
  <c r="E76" i="33"/>
  <c r="AF76" i="33" s="1"/>
  <c r="H94" i="33"/>
  <c r="I94" i="33" s="1"/>
  <c r="H95" i="33"/>
  <c r="H96" i="33"/>
  <c r="I96" i="33" s="1"/>
  <c r="H97" i="33"/>
  <c r="I97" i="33" s="1"/>
  <c r="H98" i="33"/>
  <c r="I98" i="33" s="1"/>
  <c r="H99" i="33"/>
  <c r="I99" i="33" s="1"/>
  <c r="H100" i="33"/>
  <c r="I100" i="33" s="1"/>
  <c r="H101" i="33"/>
  <c r="H52" i="33"/>
  <c r="I52" i="33" s="1"/>
  <c r="H76" i="33"/>
  <c r="I76" i="33" s="1"/>
  <c r="H80" i="33"/>
  <c r="H81" i="33"/>
  <c r="I81" i="33" s="1"/>
  <c r="H82" i="33"/>
  <c r="I82" i="33" s="1"/>
  <c r="H83" i="33"/>
  <c r="H85" i="33"/>
  <c r="I85" i="33" s="1"/>
  <c r="H86" i="33"/>
  <c r="H87" i="33"/>
  <c r="I87" i="33" s="1"/>
  <c r="H88" i="33"/>
  <c r="H89" i="33"/>
  <c r="I89" i="33" s="1"/>
  <c r="H90" i="33"/>
  <c r="I90" i="33" s="1"/>
  <c r="AC119" i="33" l="1"/>
  <c r="AA119" i="33"/>
  <c r="AE119" i="33"/>
  <c r="N116" i="33"/>
  <c r="AC116" i="33"/>
  <c r="AE116" i="33"/>
  <c r="AA116" i="33"/>
  <c r="N123" i="33"/>
  <c r="AE123" i="33"/>
  <c r="AA123" i="33"/>
  <c r="AC123" i="33"/>
  <c r="N126" i="33"/>
  <c r="AA126" i="33"/>
  <c r="AC126" i="33"/>
  <c r="N117" i="33"/>
  <c r="AC117" i="33"/>
  <c r="AA117" i="33"/>
  <c r="N105" i="33"/>
  <c r="AC105" i="33"/>
  <c r="AE105" i="33"/>
  <c r="AA105" i="33"/>
  <c r="N118" i="33"/>
  <c r="AC118" i="33"/>
  <c r="AE118" i="33"/>
  <c r="AA118" i="33"/>
  <c r="N103" i="33"/>
  <c r="AE103" i="33"/>
  <c r="AA103" i="33"/>
  <c r="AC103" i="33"/>
  <c r="N114" i="33"/>
  <c r="AE114" i="33"/>
  <c r="AA114" i="33"/>
  <c r="AC114" i="33"/>
  <c r="AE115" i="33"/>
  <c r="AA115" i="33"/>
  <c r="AC115" i="33"/>
  <c r="N108" i="33"/>
  <c r="AC108" i="33"/>
  <c r="AE108" i="33"/>
  <c r="AA108" i="33"/>
  <c r="N121" i="33"/>
  <c r="AC121" i="33"/>
  <c r="AA121" i="33"/>
  <c r="AE121" i="33"/>
  <c r="AC106" i="33"/>
  <c r="AE106" i="33"/>
  <c r="AA106" i="33"/>
  <c r="N104" i="33"/>
  <c r="AC104" i="33"/>
  <c r="AE104" i="33"/>
  <c r="AA104" i="33"/>
  <c r="AE124" i="33"/>
  <c r="AA124" i="33"/>
  <c r="AC124" i="33"/>
  <c r="N125" i="33"/>
  <c r="AE125" i="33"/>
  <c r="AA125" i="33"/>
  <c r="AC125" i="33"/>
  <c r="N112" i="33"/>
  <c r="AE112" i="33"/>
  <c r="AA112" i="33"/>
  <c r="AC112" i="33"/>
  <c r="N113" i="33"/>
  <c r="AA113" i="33"/>
  <c r="AE113" i="33"/>
  <c r="AC113" i="33"/>
  <c r="N122" i="33"/>
  <c r="AA122" i="33"/>
  <c r="AE122" i="33"/>
  <c r="AC122" i="33"/>
  <c r="AA110" i="33"/>
  <c r="AE110" i="33"/>
  <c r="AC110" i="33"/>
  <c r="N127" i="33"/>
  <c r="AE127" i="33"/>
  <c r="AA127" i="33"/>
  <c r="AC127" i="33"/>
  <c r="N107" i="33"/>
  <c r="AC107" i="33"/>
  <c r="AA107" i="33"/>
  <c r="AE107" i="33"/>
  <c r="AE128" i="33"/>
  <c r="AC128" i="33"/>
  <c r="AA128" i="33"/>
  <c r="W118" i="33"/>
  <c r="W123" i="33"/>
  <c r="W103" i="33"/>
  <c r="W121" i="33"/>
  <c r="W117" i="33"/>
  <c r="W113" i="33"/>
  <c r="N115" i="33"/>
  <c r="W115" i="33"/>
  <c r="W112" i="33"/>
  <c r="N110" i="33"/>
  <c r="W110" i="33"/>
  <c r="W122" i="33"/>
  <c r="N128" i="33"/>
  <c r="W128" i="33"/>
  <c r="N124" i="33"/>
  <c r="W124" i="33"/>
  <c r="N119" i="33"/>
  <c r="W119" i="33"/>
  <c r="W125" i="33"/>
  <c r="W107" i="33"/>
  <c r="W108" i="33"/>
  <c r="F77" i="33"/>
  <c r="W104" i="33"/>
  <c r="W127" i="33"/>
  <c r="W126" i="33"/>
  <c r="W105" i="33"/>
  <c r="N106" i="33"/>
  <c r="W106" i="33"/>
  <c r="F78" i="33"/>
  <c r="W116" i="33"/>
  <c r="W114" i="33"/>
  <c r="I86" i="33"/>
  <c r="J86" i="33" s="1"/>
  <c r="K86" i="33" s="1"/>
  <c r="L86" i="33" s="1"/>
  <c r="I80" i="33"/>
  <c r="J80" i="33" s="1"/>
  <c r="K80" i="33" s="1"/>
  <c r="L80" i="33" s="1"/>
  <c r="I95" i="33"/>
  <c r="I83" i="33"/>
  <c r="J83" i="33" s="1"/>
  <c r="K83" i="33" s="1"/>
  <c r="L83" i="33" s="1"/>
  <c r="I88" i="33"/>
  <c r="I77" i="33"/>
  <c r="J77" i="33" s="1"/>
  <c r="K77" i="33" s="1"/>
  <c r="L77" i="33" s="1"/>
  <c r="I101" i="33"/>
  <c r="J101" i="33" s="1"/>
  <c r="K101" i="33" s="1"/>
  <c r="L101" i="33" s="1"/>
  <c r="I78" i="33"/>
  <c r="J78" i="33" s="1"/>
  <c r="K78" i="33" s="1"/>
  <c r="L78" i="33" s="1"/>
  <c r="J79" i="33"/>
  <c r="K79" i="33" s="1"/>
  <c r="L79" i="33" s="1"/>
  <c r="J100" i="33"/>
  <c r="K100" i="33" s="1"/>
  <c r="L100" i="33" s="1"/>
  <c r="J85" i="33"/>
  <c r="K85" i="33" s="1"/>
  <c r="L85" i="33" s="1"/>
  <c r="J94" i="33"/>
  <c r="K94" i="33" s="1"/>
  <c r="L94" i="33" s="1"/>
  <c r="J76" i="33"/>
  <c r="K76" i="33" s="1"/>
  <c r="L76" i="33" s="1"/>
  <c r="J96" i="33"/>
  <c r="K96" i="33" s="1"/>
  <c r="L96" i="33" s="1"/>
  <c r="J99" i="33"/>
  <c r="K99" i="33" s="1"/>
  <c r="L99" i="33" s="1"/>
  <c r="J98" i="33"/>
  <c r="K98" i="33" s="1"/>
  <c r="L98" i="33" s="1"/>
  <c r="J97" i="33"/>
  <c r="K97" i="33" s="1"/>
  <c r="L97" i="33" s="1"/>
  <c r="J90" i="33"/>
  <c r="K90" i="33" s="1"/>
  <c r="L90" i="33" s="1"/>
  <c r="J89" i="33"/>
  <c r="K89" i="33" s="1"/>
  <c r="L89" i="33" s="1"/>
  <c r="J87" i="33"/>
  <c r="K87" i="33" s="1"/>
  <c r="L87" i="33" s="1"/>
  <c r="J81" i="33"/>
  <c r="K81" i="33" s="1"/>
  <c r="L81" i="33" s="1"/>
  <c r="J82" i="33"/>
  <c r="K82" i="33" s="1"/>
  <c r="L82" i="33" s="1"/>
  <c r="J52" i="33"/>
  <c r="K52" i="33" s="1"/>
  <c r="L52" i="33" s="1"/>
  <c r="AG108" i="33" l="1"/>
  <c r="AG116" i="33"/>
  <c r="AG117" i="33"/>
  <c r="AG107" i="33"/>
  <c r="AG114" i="33"/>
  <c r="AG105" i="33"/>
  <c r="AG123" i="33"/>
  <c r="AG104" i="33"/>
  <c r="AC94" i="33"/>
  <c r="AE94" i="33"/>
  <c r="AA94" i="33"/>
  <c r="AE80" i="33"/>
  <c r="AC80" i="33"/>
  <c r="AA80" i="33"/>
  <c r="AG112" i="33"/>
  <c r="N85" i="33"/>
  <c r="AC85" i="33"/>
  <c r="AA85" i="33"/>
  <c r="AE85" i="33"/>
  <c r="AG115" i="33"/>
  <c r="AC81" i="33"/>
  <c r="AE81" i="33"/>
  <c r="AA81" i="33"/>
  <c r="N87" i="33"/>
  <c r="AE87" i="33"/>
  <c r="AA87" i="33"/>
  <c r="AC87" i="33"/>
  <c r="AE100" i="33"/>
  <c r="AA100" i="33"/>
  <c r="AC100" i="33"/>
  <c r="AG125" i="33"/>
  <c r="AE79" i="33"/>
  <c r="AA79" i="33"/>
  <c r="AC79" i="33"/>
  <c r="AG119" i="33"/>
  <c r="AG113" i="33"/>
  <c r="AC109" i="33"/>
  <c r="AA109" i="33"/>
  <c r="AE109" i="33"/>
  <c r="N78" i="33"/>
  <c r="AE78" i="33"/>
  <c r="AA78" i="33"/>
  <c r="AC78" i="33"/>
  <c r="AG106" i="33"/>
  <c r="AG124" i="33"/>
  <c r="AG121" i="33"/>
  <c r="N86" i="33"/>
  <c r="AA86" i="33"/>
  <c r="AC86" i="33"/>
  <c r="AE86" i="33"/>
  <c r="AA89" i="33"/>
  <c r="AE89" i="33"/>
  <c r="AC89" i="33"/>
  <c r="AE90" i="33"/>
  <c r="AA90" i="33"/>
  <c r="AC90" i="33"/>
  <c r="AC97" i="33"/>
  <c r="AE97" i="33"/>
  <c r="AA97" i="33"/>
  <c r="AE101" i="33"/>
  <c r="AA101" i="33"/>
  <c r="AC101" i="33"/>
  <c r="AG103" i="33"/>
  <c r="N77" i="33"/>
  <c r="AA77" i="33"/>
  <c r="AE77" i="33"/>
  <c r="AC77" i="33"/>
  <c r="AE52" i="33"/>
  <c r="AA52" i="33"/>
  <c r="AC52" i="33"/>
  <c r="AA98" i="33"/>
  <c r="AC98" i="33"/>
  <c r="AE98" i="33"/>
  <c r="AG128" i="33"/>
  <c r="AE99" i="33"/>
  <c r="AA99" i="33"/>
  <c r="AC99" i="33"/>
  <c r="AG126" i="33"/>
  <c r="AG118" i="33"/>
  <c r="AC96" i="33"/>
  <c r="AE96" i="33"/>
  <c r="AA96" i="33"/>
  <c r="AC83" i="33"/>
  <c r="AE83" i="33"/>
  <c r="AA83" i="33"/>
  <c r="AG127" i="33"/>
  <c r="AG122" i="33"/>
  <c r="N76" i="33"/>
  <c r="AE76" i="33"/>
  <c r="AA76" i="33"/>
  <c r="AC76" i="33"/>
  <c r="AG110" i="33"/>
  <c r="N90" i="33"/>
  <c r="W90" i="33"/>
  <c r="W78" i="33"/>
  <c r="W76" i="33"/>
  <c r="N98" i="33"/>
  <c r="W98" i="33"/>
  <c r="W86" i="33"/>
  <c r="N96" i="33"/>
  <c r="W96" i="33"/>
  <c r="N97" i="33"/>
  <c r="W97" i="33"/>
  <c r="N94" i="33"/>
  <c r="W94" i="33"/>
  <c r="N80" i="33"/>
  <c r="W80" i="33"/>
  <c r="N83" i="33"/>
  <c r="W83" i="33"/>
  <c r="N100" i="33"/>
  <c r="W100" i="33"/>
  <c r="N101" i="33"/>
  <c r="W101" i="33"/>
  <c r="N99" i="33"/>
  <c r="W99" i="33"/>
  <c r="N79" i="33"/>
  <c r="W79" i="33"/>
  <c r="N81" i="33"/>
  <c r="W81" i="33"/>
  <c r="N89" i="33"/>
  <c r="W89" i="33"/>
  <c r="N109" i="33"/>
  <c r="W109" i="33"/>
  <c r="W87" i="33"/>
  <c r="W77" i="33"/>
  <c r="W85" i="33"/>
  <c r="N52" i="33"/>
  <c r="W52" i="33"/>
  <c r="J88" i="33"/>
  <c r="K88" i="33" s="1"/>
  <c r="L88" i="33" s="1"/>
  <c r="J95" i="33"/>
  <c r="K95" i="33" s="1"/>
  <c r="L95" i="33" s="1"/>
  <c r="AG85" i="33" l="1"/>
  <c r="AG52" i="33"/>
  <c r="AG90" i="33"/>
  <c r="AG76" i="33"/>
  <c r="AG99" i="33"/>
  <c r="AG97" i="33"/>
  <c r="AG79" i="33"/>
  <c r="AG94" i="33"/>
  <c r="AG77" i="33"/>
  <c r="AC82" i="33"/>
  <c r="AE82" i="33"/>
  <c r="AA82" i="33"/>
  <c r="AC95" i="33"/>
  <c r="AA95" i="33"/>
  <c r="AE95" i="33"/>
  <c r="AG96" i="33"/>
  <c r="AG87" i="33"/>
  <c r="AG101" i="33"/>
  <c r="AE88" i="33"/>
  <c r="AA88" i="33"/>
  <c r="AC88" i="33"/>
  <c r="AG109" i="33"/>
  <c r="AG100" i="33"/>
  <c r="AG86" i="33"/>
  <c r="AG98" i="33"/>
  <c r="AG89" i="33"/>
  <c r="AG83" i="33"/>
  <c r="AG81" i="33"/>
  <c r="AG80" i="33"/>
  <c r="AG78" i="33"/>
  <c r="N95" i="33"/>
  <c r="W95" i="33"/>
  <c r="N88" i="33"/>
  <c r="W88" i="33"/>
  <c r="N82" i="33"/>
  <c r="W82" i="33"/>
  <c r="M133" i="33"/>
  <c r="H92" i="33"/>
  <c r="I92" i="33" s="1"/>
  <c r="H91" i="33"/>
  <c r="I91" i="33" s="1"/>
  <c r="F90" i="33"/>
  <c r="F89" i="33"/>
  <c r="F88" i="33"/>
  <c r="F87" i="33"/>
  <c r="F101" i="33"/>
  <c r="F86" i="33"/>
  <c r="F91" i="33"/>
  <c r="F99" i="33"/>
  <c r="F85" i="33"/>
  <c r="F98" i="33"/>
  <c r="F97" i="33"/>
  <c r="F100" i="33"/>
  <c r="F83" i="33"/>
  <c r="F96" i="33"/>
  <c r="F82" i="33"/>
  <c r="F95" i="33"/>
  <c r="F81" i="33"/>
  <c r="F94" i="33"/>
  <c r="F80" i="33"/>
  <c r="AG82" i="33" l="1"/>
  <c r="AG95" i="33"/>
  <c r="AG88" i="33"/>
  <c r="J91" i="33"/>
  <c r="K91" i="33" s="1"/>
  <c r="L91" i="33" s="1"/>
  <c r="F92" i="33"/>
  <c r="J92" i="33"/>
  <c r="K92" i="33" s="1"/>
  <c r="L92" i="33" s="1"/>
  <c r="H31" i="33"/>
  <c r="I31" i="33" s="1"/>
  <c r="H47" i="33"/>
  <c r="I47" i="33" s="1"/>
  <c r="H20" i="33"/>
  <c r="I20" i="33" s="1"/>
  <c r="H28" i="33"/>
  <c r="I28" i="33" s="1"/>
  <c r="H32" i="33"/>
  <c r="I32" i="33" s="1"/>
  <c r="H30" i="33"/>
  <c r="I30" i="33" s="1"/>
  <c r="F28" i="33"/>
  <c r="H38" i="33"/>
  <c r="I38" i="33" s="1"/>
  <c r="F38" i="33"/>
  <c r="H37" i="33"/>
  <c r="I37" i="33" s="1"/>
  <c r="F37" i="33"/>
  <c r="AC92" i="33" l="1"/>
  <c r="AE92" i="33"/>
  <c r="AA92" i="33"/>
  <c r="AE91" i="33"/>
  <c r="AA91" i="33"/>
  <c r="AC91" i="33"/>
  <c r="N92" i="33"/>
  <c r="W92" i="33"/>
  <c r="N91" i="33"/>
  <c r="W91" i="33"/>
  <c r="F20" i="33"/>
  <c r="J20" i="33"/>
  <c r="K20" i="33" s="1"/>
  <c r="L20" i="33" s="1"/>
  <c r="J28" i="33"/>
  <c r="K28" i="33" s="1"/>
  <c r="L28" i="33" s="1"/>
  <c r="F32" i="33"/>
  <c r="J32" i="33"/>
  <c r="K32" i="33" s="1"/>
  <c r="L32" i="33" s="1"/>
  <c r="F48" i="33"/>
  <c r="F31" i="33"/>
  <c r="H48" i="33"/>
  <c r="F47" i="33"/>
  <c r="J47" i="33"/>
  <c r="K47" i="33" s="1"/>
  <c r="L47" i="33" s="1"/>
  <c r="J31" i="33"/>
  <c r="K31" i="33" s="1"/>
  <c r="L31" i="33" s="1"/>
  <c r="F30" i="33"/>
  <c r="J30" i="33"/>
  <c r="K30" i="33" s="1"/>
  <c r="L30" i="33" s="1"/>
  <c r="J38" i="33"/>
  <c r="K38" i="33" s="1"/>
  <c r="L38" i="33" s="1"/>
  <c r="J37" i="33"/>
  <c r="K37" i="33" s="1"/>
  <c r="L37" i="33" s="1"/>
  <c r="H34" i="33"/>
  <c r="H35" i="33"/>
  <c r="I35" i="33" s="1"/>
  <c r="W30" i="33" l="1"/>
  <c r="AE30" i="33"/>
  <c r="AA30" i="33"/>
  <c r="AC30" i="33"/>
  <c r="AC38" i="33"/>
  <c r="AE38" i="33"/>
  <c r="AA38" i="33"/>
  <c r="AE31" i="33"/>
  <c r="AA31" i="33"/>
  <c r="AC31" i="33"/>
  <c r="AG91" i="33"/>
  <c r="AE20" i="33"/>
  <c r="AA20" i="33"/>
  <c r="AC20" i="33"/>
  <c r="Y47" i="33"/>
  <c r="AC47" i="33"/>
  <c r="AE47" i="33"/>
  <c r="AA47" i="33"/>
  <c r="AG92" i="33"/>
  <c r="AE32" i="33"/>
  <c r="AA32" i="33"/>
  <c r="AC32" i="33"/>
  <c r="AC37" i="33"/>
  <c r="AE37" i="33"/>
  <c r="AA37" i="33"/>
  <c r="AC28" i="33"/>
  <c r="AA28" i="33"/>
  <c r="AE28" i="33"/>
  <c r="N32" i="33"/>
  <c r="W32" i="33"/>
  <c r="N20" i="33"/>
  <c r="W20" i="33"/>
  <c r="U20" i="33"/>
  <c r="Y20" i="33"/>
  <c r="N37" i="33"/>
  <c r="Y37" i="33"/>
  <c r="N30" i="33"/>
  <c r="N28" i="33"/>
  <c r="W28" i="33"/>
  <c r="N47" i="33"/>
  <c r="W47" i="33"/>
  <c r="N38" i="33"/>
  <c r="Y38" i="33"/>
  <c r="N31" i="33"/>
  <c r="W31" i="33"/>
  <c r="I34" i="33"/>
  <c r="J34" i="33" s="1"/>
  <c r="K34" i="33" s="1"/>
  <c r="L34" i="33" s="1"/>
  <c r="I48" i="33"/>
  <c r="J48" i="33" s="1"/>
  <c r="K48" i="33" s="1"/>
  <c r="L48" i="33" s="1"/>
  <c r="F34" i="33"/>
  <c r="F35" i="33"/>
  <c r="J35" i="33"/>
  <c r="K35" i="33" s="1"/>
  <c r="L35" i="33" s="1"/>
  <c r="AG38" i="33" l="1"/>
  <c r="AG37" i="33"/>
  <c r="AE34" i="33"/>
  <c r="AA34" i="33"/>
  <c r="AC34" i="33"/>
  <c r="Y48" i="33"/>
  <c r="AC48" i="33"/>
  <c r="AE48" i="33"/>
  <c r="AA48" i="33"/>
  <c r="AG31" i="33"/>
  <c r="AG32" i="33"/>
  <c r="AG47" i="33"/>
  <c r="AE35" i="33"/>
  <c r="AC35" i="33"/>
  <c r="AA35" i="33"/>
  <c r="AG28" i="33"/>
  <c r="AG30" i="33"/>
  <c r="AG20" i="33"/>
  <c r="N34" i="33"/>
  <c r="Y34" i="33"/>
  <c r="N35" i="33"/>
  <c r="Y35" i="33"/>
  <c r="N48" i="33"/>
  <c r="W48" i="33"/>
  <c r="F18" i="33"/>
  <c r="H18" i="33"/>
  <c r="F19" i="33"/>
  <c r="H19" i="33"/>
  <c r="I19" i="33" s="1"/>
  <c r="AG34" i="33" l="1"/>
  <c r="AG35" i="33"/>
  <c r="AG48" i="33"/>
  <c r="I18" i="33"/>
  <c r="I129" i="33" s="1"/>
  <c r="H129" i="33"/>
  <c r="J19" i="33"/>
  <c r="K19" i="33" s="1"/>
  <c r="L19" i="33" s="1"/>
  <c r="AE19" i="33" l="1"/>
  <c r="AA19" i="33"/>
  <c r="AC19" i="33"/>
  <c r="J18" i="33"/>
  <c r="J129" i="33" s="1"/>
  <c r="N19" i="33"/>
  <c r="Y19" i="33"/>
  <c r="Y129" i="33" s="1"/>
  <c r="Y130" i="33" s="1"/>
  <c r="U19" i="33"/>
  <c r="W19" i="33"/>
  <c r="H130" i="33"/>
  <c r="H131" i="33" s="1"/>
  <c r="H132" i="33" s="1"/>
  <c r="H133" i="33" s="1"/>
  <c r="I130" i="33"/>
  <c r="I131" i="33" s="1"/>
  <c r="I132" i="33" s="1"/>
  <c r="I133" i="33" s="1"/>
  <c r="K18" i="33" l="1"/>
  <c r="L18" i="33" s="1"/>
  <c r="AG19" i="33"/>
  <c r="J130" i="33"/>
  <c r="J131" i="33" s="1"/>
  <c r="J132" i="33" s="1"/>
  <c r="J133" i="33" s="1"/>
  <c r="K129" i="33" l="1"/>
  <c r="K130" i="33" s="1"/>
  <c r="K131" i="33" s="1"/>
  <c r="K132" i="33" s="1"/>
  <c r="K133" i="33" s="1"/>
  <c r="L129" i="33"/>
  <c r="AE18" i="33" l="1"/>
  <c r="AA18" i="33"/>
  <c r="AC18" i="33"/>
  <c r="N18" i="33"/>
  <c r="N129" i="33" s="1"/>
  <c r="W18" i="33"/>
  <c r="W129" i="33" s="1"/>
  <c r="U18" i="33"/>
  <c r="L130" i="33"/>
  <c r="L131" i="33" s="1"/>
  <c r="L132" i="33" s="1"/>
  <c r="L133" i="33" s="1"/>
  <c r="AC129" i="33" l="1"/>
  <c r="AC130" i="33" s="1"/>
  <c r="AA129" i="33"/>
  <c r="AA130" i="33" s="1"/>
  <c r="AE129" i="33"/>
  <c r="AE130" i="33" s="1"/>
  <c r="U129" i="33"/>
  <c r="U130" i="33" s="1"/>
  <c r="U131" i="33" s="1"/>
  <c r="U132" i="33" s="1"/>
  <c r="U133" i="33" s="1"/>
  <c r="AG18" i="33"/>
  <c r="W130" i="33"/>
  <c r="Y131" i="33"/>
  <c r="F76" i="33"/>
  <c r="AH129" i="33" l="1"/>
  <c r="AC131" i="33"/>
  <c r="AE131" i="33"/>
  <c r="AE132" i="33" s="1"/>
  <c r="AE133" i="33" s="1"/>
  <c r="AG129" i="33"/>
  <c r="AA131" i="33"/>
  <c r="W131" i="33"/>
  <c r="Y132" i="33"/>
  <c r="Y133" i="33" s="1"/>
  <c r="N130" i="33"/>
  <c r="R129" i="33"/>
  <c r="G132" i="33"/>
  <c r="R130" i="33" l="1"/>
  <c r="AH130" i="33"/>
  <c r="AA132" i="33"/>
  <c r="AA133" i="33" s="1"/>
  <c r="AG130" i="33"/>
  <c r="AC132" i="33"/>
  <c r="AC133" i="33" s="1"/>
  <c r="W132" i="33"/>
  <c r="N131" i="33"/>
  <c r="G133" i="33"/>
  <c r="AG131" i="33" l="1"/>
  <c r="AH131" i="33"/>
  <c r="W133" i="33"/>
  <c r="R131" i="33"/>
  <c r="N132" i="33"/>
  <c r="AG132" i="33" l="1"/>
  <c r="AH132" i="33"/>
  <c r="R132" i="33"/>
  <c r="N133" i="33"/>
  <c r="AG133" i="33" l="1"/>
  <c r="AH133" i="33"/>
  <c r="R133" i="33"/>
</calcChain>
</file>

<file path=xl/sharedStrings.xml><?xml version="1.0" encoding="utf-8"?>
<sst xmlns="http://schemas.openxmlformats.org/spreadsheetml/2006/main" count="493" uniqueCount="289">
  <si>
    <t>м3</t>
  </si>
  <si>
    <t>№п/п</t>
  </si>
  <si>
    <t>Расшифровка</t>
  </si>
  <si>
    <t>Ед. изм.</t>
  </si>
  <si>
    <t>Кол-во</t>
  </si>
  <si>
    <t>Цена за ед-цу, руб.</t>
  </si>
  <si>
    <t>НДС, 20%</t>
  </si>
  <si>
    <t>1</t>
  </si>
  <si>
    <t>Итого, руб.</t>
  </si>
  <si>
    <t>С учетом К тендерного снижения, руб.</t>
  </si>
  <si>
    <t>Стоимость, руб.</t>
  </si>
  <si>
    <t>Итого</t>
  </si>
  <si>
    <t>2</t>
  </si>
  <si>
    <t>вахта, перебаз, инфекц по ССР</t>
  </si>
  <si>
    <t>итог СМР+обор по ССР (гл.1-7)</t>
  </si>
  <si>
    <t>разница</t>
  </si>
  <si>
    <t>Итого с НДС</t>
  </si>
  <si>
    <t>Начисление ВЗиС, руб.</t>
  </si>
  <si>
    <t>ЗУ</t>
  </si>
  <si>
    <t>ВЗиС</t>
  </si>
  <si>
    <t>НачислениеЗУ, руб.</t>
  </si>
  <si>
    <t>прочие</t>
  </si>
  <si>
    <t>2.1</t>
  </si>
  <si>
    <t>2.2</t>
  </si>
  <si>
    <t>Глава 2. Основные объекты строительства</t>
  </si>
  <si>
    <t>Площадки для размещения МФЗ</t>
  </si>
  <si>
    <t>2.1.1</t>
  </si>
  <si>
    <t>Устройство насыпи из грунта выемки</t>
  </si>
  <si>
    <t>2.1.2</t>
  </si>
  <si>
    <t>2.1.3</t>
  </si>
  <si>
    <t>2.2.1</t>
  </si>
  <si>
    <t>Снятие растительного грунта</t>
  </si>
  <si>
    <t>2.1.5</t>
  </si>
  <si>
    <t>Подготовительные работы</t>
  </si>
  <si>
    <t>2.2.2</t>
  </si>
  <si>
    <t xml:space="preserve">Земляные работы </t>
  </si>
  <si>
    <t>Дорожная одежда</t>
  </si>
  <si>
    <t>Итого по главам 1-8</t>
  </si>
  <si>
    <t>Притрассовая дорога №1 (ПК185+00-ПК203+50)</t>
  </si>
  <si>
    <t>Устройство свайных оснований, иследование грунтов сваями</t>
  </si>
  <si>
    <t>3</t>
  </si>
  <si>
    <t>3.1</t>
  </si>
  <si>
    <t>3.1.1</t>
  </si>
  <si>
    <t>Глава 3. Временные здания и сооружения</t>
  </si>
  <si>
    <t>3.1.1.1</t>
  </si>
  <si>
    <t>3.1.2</t>
  </si>
  <si>
    <t>3.1.3</t>
  </si>
  <si>
    <t>3.1.2.1</t>
  </si>
  <si>
    <t>3.1.2.2</t>
  </si>
  <si>
    <t>3.1.2.3</t>
  </si>
  <si>
    <t>3.1.3.1</t>
  </si>
  <si>
    <t>3.1.3.2</t>
  </si>
  <si>
    <t>3.4</t>
  </si>
  <si>
    <t>Притрассовая дорога № 10 (ПК893+00-ПК898+80)</t>
  </si>
  <si>
    <t>3.6</t>
  </si>
  <si>
    <t>Временные мосты</t>
  </si>
  <si>
    <t>3.6.1</t>
  </si>
  <si>
    <t>Временный мост № 17 (ПК201+55)</t>
  </si>
  <si>
    <t>3.6.1.1</t>
  </si>
  <si>
    <t>ЛС 08-05-01</t>
  </si>
  <si>
    <t>пп. 1-2, 4-6</t>
  </si>
  <si>
    <t>пп. 3,7</t>
  </si>
  <si>
    <t>Погружение стальных свай шпунтового ряда на глубину до 10 м</t>
  </si>
  <si>
    <t>т</t>
  </si>
  <si>
    <t>Извлечение стальных свай шпунтового ряда на глубину до 10 м</t>
  </si>
  <si>
    <t>пп.8-9, 11-12</t>
  </si>
  <si>
    <t>Разборка металлических конструкций моста</t>
  </si>
  <si>
    <t>пп. 10,13</t>
  </si>
  <si>
    <t>Монтаж железобетонных конструкций моста</t>
  </si>
  <si>
    <t>пп. 14-16, 19-21</t>
  </si>
  <si>
    <t>Монтаж металлических конструкций моста</t>
  </si>
  <si>
    <t>Разборка железобетонных конструкций моста с транспортированием к месту хранения</t>
  </si>
  <si>
    <t>пп. 17-18, 22-24</t>
  </si>
  <si>
    <t>пп. 25-29</t>
  </si>
  <si>
    <t>Устройство основания из щебня М800 фр. 20-40 мм</t>
  </si>
  <si>
    <t>Разборка основания из щебня М800 фр. 20-40 мм с транспортированием к месту хранения</t>
  </si>
  <si>
    <t>3.6.2</t>
  </si>
  <si>
    <t>ЛС 08-05-02</t>
  </si>
  <si>
    <t>Временный мост № 31 (ПК441+00)</t>
  </si>
  <si>
    <t>3.6.1.2</t>
  </si>
  <si>
    <t>3.6.1.3</t>
  </si>
  <si>
    <t>3.6.1.4</t>
  </si>
  <si>
    <t>3.6.1.5</t>
  </si>
  <si>
    <t>3.6.1.6</t>
  </si>
  <si>
    <t>3.6.1.7</t>
  </si>
  <si>
    <t>3.6.1.8</t>
  </si>
  <si>
    <t>3.6.2.1</t>
  </si>
  <si>
    <t>3.6.2.2</t>
  </si>
  <si>
    <t>3.6.2.3</t>
  </si>
  <si>
    <t>3.6.2.4</t>
  </si>
  <si>
    <t>3.6.2.5</t>
  </si>
  <si>
    <t>3.6.2.6</t>
  </si>
  <si>
    <t>3.6.2.7</t>
  </si>
  <si>
    <t>3.6.2.8</t>
  </si>
  <si>
    <t>Погружение стальных свай шпунтового ряда на глубину до 15 м</t>
  </si>
  <si>
    <t>пп. 1-2, 4-6, 8-9</t>
  </si>
  <si>
    <t>пп. 3,7, 10</t>
  </si>
  <si>
    <t>пп. 11-12, 14-15</t>
  </si>
  <si>
    <t>пп. 13, 16</t>
  </si>
  <si>
    <t>пп. 17-19, 22-24</t>
  </si>
  <si>
    <t>пп. 20-21, 25-27</t>
  </si>
  <si>
    <t>3.6.3</t>
  </si>
  <si>
    <t>3.6.3.1</t>
  </si>
  <si>
    <t>3.6.3.2</t>
  </si>
  <si>
    <t>3.6.3.3</t>
  </si>
  <si>
    <t>3.6.3.4</t>
  </si>
  <si>
    <t>3.6.3.5</t>
  </si>
  <si>
    <t>3.6.3.6</t>
  </si>
  <si>
    <t>3.6.3.7</t>
  </si>
  <si>
    <t>3.6.3.8</t>
  </si>
  <si>
    <t>Временный мост № 44 (ПК529+44,84)</t>
  </si>
  <si>
    <t>Погружение стальных свай шпунтового ряда на глубину до 20 м</t>
  </si>
  <si>
    <t>пп. 1-2, 5, 3-6</t>
  </si>
  <si>
    <t>ЛС 08-05-03</t>
  </si>
  <si>
    <t>пп. 4,7</t>
  </si>
  <si>
    <t>пп. 8-9, 14-15</t>
  </si>
  <si>
    <t>пп. 17-18,20-23</t>
  </si>
  <si>
    <t>пп. 10, 16</t>
  </si>
  <si>
    <t>пп. 19, 31, 24,33,30</t>
  </si>
  <si>
    <t>пп. 25-26, 28, 36-37</t>
  </si>
  <si>
    <t>пп. 27, 32,29</t>
  </si>
  <si>
    <t>ЛС 08-05-04</t>
  </si>
  <si>
    <t>3.6.4</t>
  </si>
  <si>
    <t>Временный мост № 51 (ПК690+65)</t>
  </si>
  <si>
    <t>3.6.4.1</t>
  </si>
  <si>
    <t>3.6.4.2</t>
  </si>
  <si>
    <t>3.6.4.3</t>
  </si>
  <si>
    <t>3.6.4.4</t>
  </si>
  <si>
    <t>3.6.4.5</t>
  </si>
  <si>
    <t>3.6.4.6</t>
  </si>
  <si>
    <t>3.6.4.7</t>
  </si>
  <si>
    <t>3.6.4.8</t>
  </si>
  <si>
    <t>пп. 30-32</t>
  </si>
  <si>
    <t>пп.17-18, 22-24</t>
  </si>
  <si>
    <t>пп. 10, 13</t>
  </si>
  <si>
    <t>пп. 8-9, 11-12</t>
  </si>
  <si>
    <t>3.6.5</t>
  </si>
  <si>
    <t>ЛС 08-05-05</t>
  </si>
  <si>
    <t>Временный мост № 63 (ПК831+90)</t>
  </si>
  <si>
    <t>3.6.5.1</t>
  </si>
  <si>
    <t>3.6.5.2</t>
  </si>
  <si>
    <t>3.6.5.3</t>
  </si>
  <si>
    <t>3.6.5.4</t>
  </si>
  <si>
    <t>3.6.5.5</t>
  </si>
  <si>
    <t>3.6.5.6</t>
  </si>
  <si>
    <t>3.6.5.7</t>
  </si>
  <si>
    <t>3.6.5.8</t>
  </si>
  <si>
    <t>3.6.6</t>
  </si>
  <si>
    <t>Временный мост № 70 (ПК892+00)</t>
  </si>
  <si>
    <t>Устройство буронабивных свай диаметром 1200 мм из бетона В30</t>
  </si>
  <si>
    <t xml:space="preserve">02-02-01 </t>
  </si>
  <si>
    <t>02-02-02</t>
  </si>
  <si>
    <t>Погружение железобетонных мостовых свай</t>
  </si>
  <si>
    <t xml:space="preserve"> 02-01-01 (21-23)</t>
  </si>
  <si>
    <t>м2</t>
  </si>
  <si>
    <t xml:space="preserve"> 02-01-01 п.1-7, 02-01-02 п.1-7</t>
  </si>
  <si>
    <t xml:space="preserve"> 02-01-01 п. 8-12, 26, 02-01-02 п.8-14,27-28</t>
  </si>
  <si>
    <t xml:space="preserve"> 02-01-01 п. 13-20, 24-25; 02-01-02 п. 15-24, 25-26</t>
  </si>
  <si>
    <t>Устройство насыпи из ранее разработанного грунта</t>
  </si>
  <si>
    <t>3.4.1</t>
  </si>
  <si>
    <t>3.4.1.1</t>
  </si>
  <si>
    <t>пп. 1-7</t>
  </si>
  <si>
    <t>3.4.2</t>
  </si>
  <si>
    <t>Земляные работы</t>
  </si>
  <si>
    <t>3.4.2.1</t>
  </si>
  <si>
    <t>3.4.2.2</t>
  </si>
  <si>
    <t>Выемка грунта</t>
  </si>
  <si>
    <t>3.4.2.3</t>
  </si>
  <si>
    <t>3.4.3</t>
  </si>
  <si>
    <t>Укрепительные работы</t>
  </si>
  <si>
    <t>3.4.3.1</t>
  </si>
  <si>
    <t>3.4.3.2</t>
  </si>
  <si>
    <t>Укрепление откосов монолитным бетоном В25 толщиной 0,08м, на подготовке из щебня М600 фр. 5-20</t>
  </si>
  <si>
    <t>3.4.4</t>
  </si>
  <si>
    <t>3.4.4.1</t>
  </si>
  <si>
    <t>3.4.4.2</t>
  </si>
  <si>
    <t>3.4.4.3</t>
  </si>
  <si>
    <t>Устройство прослойки из нетканного геотекстиля плотностью 250 г/м2</t>
  </si>
  <si>
    <t>3.4.4.4</t>
  </si>
  <si>
    <t>3.4.4.5</t>
  </si>
  <si>
    <t>Укрепление откосов посевом трав по слою растительного грунта</t>
  </si>
  <si>
    <t>Устройство основания из песчано-гравийной смеси</t>
  </si>
  <si>
    <t>Устройство покрытия из сборных железобетонных плит</t>
  </si>
  <si>
    <t>Устройство основания  из песчано-гравийной смеси</t>
  </si>
  <si>
    <t>п. 1-7</t>
  </si>
  <si>
    <t>п. 8-17, 29-30</t>
  </si>
  <si>
    <t>пп. 22-27</t>
  </si>
  <si>
    <t>п. 18-21, 28</t>
  </si>
  <si>
    <t>п. 1-4, 26-30</t>
  </si>
  <si>
    <t>п. 5-25</t>
  </si>
  <si>
    <t>3.1.4</t>
  </si>
  <si>
    <t>Устройство водоотвода</t>
  </si>
  <si>
    <t>08-01-02</t>
  </si>
  <si>
    <t>08-01-01</t>
  </si>
  <si>
    <t>08-01-03</t>
  </si>
  <si>
    <t>пм</t>
  </si>
  <si>
    <t>п. 7-14</t>
  </si>
  <si>
    <t>п. 19-26</t>
  </si>
  <si>
    <t>п. 15-18</t>
  </si>
  <si>
    <t>п. 38-49</t>
  </si>
  <si>
    <t xml:space="preserve">Устройство гасителей Тип 2 </t>
  </si>
  <si>
    <t>3.1.4.1</t>
  </si>
  <si>
    <t>3.1.4.2</t>
  </si>
  <si>
    <t>3.1.4.3</t>
  </si>
  <si>
    <t>3.1.4.4</t>
  </si>
  <si>
    <t>3.1.4.5</t>
  </si>
  <si>
    <t xml:space="preserve">Устройство упоров из монолитного бетона В25 </t>
  </si>
  <si>
    <t>Укрепление кюветов посевом посевом трав по слою растительного грунта</t>
  </si>
  <si>
    <t>п. 1-6, 27-37</t>
  </si>
  <si>
    <t>Устройство сброса воды по откосу насыпи из сборных ж/б лотков</t>
  </si>
  <si>
    <t xml:space="preserve">Устройство водоотводных лотков из монолитного бетона В25 </t>
  </si>
  <si>
    <t>п. 27-30</t>
  </si>
  <si>
    <t>Устройство водосбросов из сборных ж/б лотков</t>
  </si>
  <si>
    <t>3.1.4.6</t>
  </si>
  <si>
    <t>3.1.5</t>
  </si>
  <si>
    <t>Устройство присыпных обочин из привозного грунта</t>
  </si>
  <si>
    <t xml:space="preserve">Устройство присыпных обочин из грунта выемки </t>
  </si>
  <si>
    <t>п. 4-6</t>
  </si>
  <si>
    <t>п. 7-9</t>
  </si>
  <si>
    <t>п. 8-12</t>
  </si>
  <si>
    <t>п. 13-15</t>
  </si>
  <si>
    <t>08-01-04</t>
  </si>
  <si>
    <t>3.1.5.1</t>
  </si>
  <si>
    <t>3.1.5.2</t>
  </si>
  <si>
    <t>3.1.5.3</t>
  </si>
  <si>
    <t>3.1.5.4</t>
  </si>
  <si>
    <t>3.1.5.5</t>
  </si>
  <si>
    <t>3.1.5.6</t>
  </si>
  <si>
    <t>Стабилизация и укрепление грунтов неорганическими вяжущими толщиной 35 см</t>
  </si>
  <si>
    <t>п. 1 (част), 2</t>
  </si>
  <si>
    <t>п.1 (част), 3</t>
  </si>
  <si>
    <t>Устройство покрытия из щебня М600, толщиной 0,3 м</t>
  </si>
  <si>
    <t>Устройство гасителей Тип 2</t>
  </si>
  <si>
    <t>п. 7-8</t>
  </si>
  <si>
    <t>п. 9-11</t>
  </si>
  <si>
    <t>п. 12-14</t>
  </si>
  <si>
    <t xml:space="preserve">Устройство покрытия из сборных железобетонных плит  </t>
  </si>
  <si>
    <t>08-04-01</t>
  </si>
  <si>
    <t>п. 21-24</t>
  </si>
  <si>
    <t>п. 13-20, 25-26</t>
  </si>
  <si>
    <t>пп. 8-12, 27</t>
  </si>
  <si>
    <t>08-04-02</t>
  </si>
  <si>
    <t>пп. 1-4</t>
  </si>
  <si>
    <t>пп. 5-25</t>
  </si>
  <si>
    <t>08-04-03</t>
  </si>
  <si>
    <t>пп. 1-6, 31-36</t>
  </si>
  <si>
    <t>3.4.5</t>
  </si>
  <si>
    <t>п. 1 част,.3</t>
  </si>
  <si>
    <t>п. 1 част, 2</t>
  </si>
  <si>
    <t>3.4.5.1</t>
  </si>
  <si>
    <t>3.4.5.2</t>
  </si>
  <si>
    <t>3.4.5.3</t>
  </si>
  <si>
    <t>3.4.5.4</t>
  </si>
  <si>
    <t>3.4.5.5</t>
  </si>
  <si>
    <t>3.4.5.6</t>
  </si>
  <si>
    <t>притрасс дор</t>
  </si>
  <si>
    <t>по ССР</t>
  </si>
  <si>
    <t>Непредвиденные работы и затраты, 1,5%</t>
  </si>
  <si>
    <t xml:space="preserve">IV квартальный период </t>
  </si>
  <si>
    <t>сентябрь</t>
  </si>
  <si>
    <t>октябрь</t>
  </si>
  <si>
    <t>ноябрь</t>
  </si>
  <si>
    <t>с 21 сентября по 20 октября</t>
  </si>
  <si>
    <t>с 21 октября по 20 ноября</t>
  </si>
  <si>
    <t>Объем</t>
  </si>
  <si>
    <t xml:space="preserve">III квартальный период </t>
  </si>
  <si>
    <t xml:space="preserve">Календарный график работ </t>
  </si>
  <si>
    <t>Наименование работ</t>
  </si>
  <si>
    <t>Подписи сторон:</t>
  </si>
  <si>
    <t>М.П.</t>
  </si>
  <si>
    <t>ООО «СК «Автодор»</t>
  </si>
  <si>
    <t>Генеральный директор</t>
  </si>
  <si>
    <t>___________________________________________Р.Ф. Шайдуллин</t>
  </si>
  <si>
    <t xml:space="preserve">Приложение № 2
к Договору №______________________                                                                                                                                                                                      от «__» ________________2022 г.
</t>
  </si>
  <si>
    <t xml:space="preserve">по объекту: «Строительство скоростной автомобильной дороги Казань –  Екатеринбург на участке Дюртюли – Ачит», 1 этап км 0 – км 140, Республика Башкортостан». 
Участок строительства км 0 – км 90». </t>
  </si>
  <si>
    <t>с даты заключения договора по 20 сентября</t>
  </si>
  <si>
    <t>декабрь</t>
  </si>
  <si>
    <t xml:space="preserve">I квартальный период </t>
  </si>
  <si>
    <t>с 21 декабря по 20 января</t>
  </si>
  <si>
    <t>январь</t>
  </si>
  <si>
    <t>февраль</t>
  </si>
  <si>
    <t>с 21 января по 20 февраля</t>
  </si>
  <si>
    <t>ПОДРЯДЧИК:</t>
  </si>
  <si>
    <t>СУБПОДРЯДЧИК:</t>
  </si>
  <si>
    <t>_______________________________</t>
  </si>
  <si>
    <t>___________________________________________ /________________________/</t>
  </si>
  <si>
    <t>с даты заключения договора по 20 декабря</t>
  </si>
  <si>
    <t>по объекту: «Строительство скоростной автомобильной дороги Казань –  Екатеринбург на участке Дюртюли – Ачит», 1 этап км 0 – км 140, Республика Башкортостан». 
Участок строительства км 0 – км 90». ***</t>
  </si>
  <si>
    <t>***При заключении договора столбцы  2, 3, 4  Ведомости объёмов и стоимости работ заполняются согласно Описанию качественных, количественных характеристик товаров/работ/услуг и иных предложениях об условиях исполнения Договора, представленному участником закупки в составе первой части конкурсной заявки.
Цены, указанные в Календарном графике, являются начальными (максимальными) ценами Работ, единицы Работ.
Строки и столбцы, содержащие сведения о начальной (максимальной)строиости Раболт и единицы Работ работ при заключении договора заполняются путем умножения каждой цены единицы Работы, указанной в настоящем приложении к Договору, на Коэффициент конкурсного снижения (ККС), где ККС - это отношение цены договора, предложенной участником конкурса в Конкурсной заявке, к начальной (максимальной) цене договора, установленной в пункте 6 раздела I Конкурсной документации
В стоимость работ включены прямые затраты, стоимость оборудования поставки субподрядчика, стоимость пусконаладочных работ, затраты на строительство временных зданий и сооружений, затраты, связанные с удорожанием работ в зимнее время, затраты на осуществление работ вахтовым методом, непредвиденные затраты, накладные расходы, затраты на получение всех и любых согласований, одобрений, разрешительных документов, какие только могут потребоваться в целях надлежащего исполнения Договора, расходы и затраты Субподрядчика по временному подключению к инженерным коммуникациям, а также расходы и затраты, связанные с содержанием (технической эксплуатацией), расходы и затраты на получение допуска (разрешений) для подключения к инженерным коммуникациям в целях исполнения Договора, а также иные расходы и затраты, связанные с исполнением Договора.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</si>
</sst>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43" formatCode="_-* #,##0.00_-;\-* #,##0.00_-;_-* &quot;-&quot;??_-;_-@_-"/>
    <numFmt numFmtId="164" formatCode="_-* #,##0.00\ _₽_-;\-* #,##0.00\ _₽_-;_-* &quot;-&quot;??\ _₽_-;_-@_-"/>
    <numFmt numFmtId="165" formatCode="_(&quot;$&quot;* #,##0.00_);_(&quot;$&quot;* \(#,##0.00\);_(&quot;$&quot;* &quot;-&quot;??_);_(@_)"/>
    <numFmt numFmtId="166" formatCode="&quot;See Note &quot;\ #"/>
    <numFmt numFmtId="167" formatCode="\$\ #,##0"/>
    <numFmt numFmtId="168" formatCode="_-* #,##0.00&quot;р.&quot;_-;\-* #,##0.00&quot;р.&quot;_-;_-* &quot;-&quot;??&quot;р.&quot;_-;_-@_-"/>
    <numFmt numFmtId="169" formatCode="_-* #,##0\ _р_._-;\-* #,##0\ _р_._-;_-* &quot;-&quot;\ _р_._-;_-@_-"/>
    <numFmt numFmtId="170" formatCode="_-* #,##0.00\ _р_._-;\-* #,##0.00\ _р_._-;_-* &quot;-&quot;??\ _р_._-;_-@_-"/>
    <numFmt numFmtId="171" formatCode="_-* #,##0_р_._-;\-* #,##0_р_._-;_-* &quot;-&quot;_р_._-;_-@_-"/>
    <numFmt numFmtId="172" formatCode="_-* #,##0.00_р_._-;\-* #,##0.00_р_._-;_-* &quot;-&quot;??_р_._-;_-@_-"/>
    <numFmt numFmtId="173" formatCode="* #,##0.00;* \-#,##0.00;* &quot;-&quot;??;@"/>
    <numFmt numFmtId="174" formatCode="#,##0.000"/>
    <numFmt numFmtId="175" formatCode="_-* #,##0.000_-;\-* #,##0.000_-;_-* &quot;-&quot;??_-;_-@_-"/>
  </numFmts>
  <fonts count="74" x14ac:knownFonts="1">
    <font>
      <sz val="11"/>
      <color rgb="FF000000"/>
      <name val="Calibri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0"/>
      <name val="Arial"/>
      <family val="2"/>
      <charset val="204"/>
    </font>
    <font>
      <i/>
      <sz val="11"/>
      <color indexed="23"/>
      <name val="Calibri"/>
      <family val="2"/>
      <charset val="204"/>
    </font>
    <font>
      <b/>
      <sz val="8"/>
      <name val="Times New Roman"/>
      <family val="1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sz val="10"/>
      <name val="MS Sans Serif"/>
      <family val="2"/>
    </font>
    <font>
      <sz val="8"/>
      <name val="Helv"/>
    </font>
    <font>
      <b/>
      <sz val="11"/>
      <color indexed="63"/>
      <name val="Calibri"/>
      <family val="2"/>
      <charset val="204"/>
    </font>
    <font>
      <sz val="8"/>
      <name val="Times New Roman"/>
      <family val="1"/>
      <charset val="204"/>
    </font>
    <font>
      <b/>
      <i/>
      <sz val="8"/>
      <color indexed="8"/>
      <name val="Arial"/>
      <family val="2"/>
      <charset val="204"/>
    </font>
    <font>
      <sz val="7"/>
      <color indexed="8"/>
      <name val="Arial"/>
      <family val="2"/>
      <charset val="204"/>
    </font>
    <font>
      <sz val="8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sz val="9"/>
      <color indexed="8"/>
      <name val="Arial"/>
      <family val="2"/>
      <charset val="204"/>
    </font>
    <font>
      <b/>
      <sz val="8"/>
      <color indexed="8"/>
      <name val="Arial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sz val="10"/>
      <name val="Times New Roman"/>
      <family val="1"/>
      <charset val="204"/>
    </font>
    <font>
      <u/>
      <sz val="7.5"/>
      <color theme="10"/>
      <name val="Arial Cyr"/>
      <charset val="204"/>
    </font>
    <font>
      <u/>
      <sz val="11"/>
      <color theme="10"/>
      <name val="Calibri"/>
      <family val="2"/>
      <charset val="204"/>
    </font>
    <font>
      <u/>
      <sz val="7.5"/>
      <color indexed="12"/>
      <name val="Arial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62"/>
      <name val="Calibri"/>
      <family val="2"/>
      <charset val="204"/>
    </font>
    <font>
      <b/>
      <sz val="18"/>
      <color indexed="62"/>
      <name val="Cambria"/>
      <family val="2"/>
      <charset val="204"/>
    </font>
    <font>
      <sz val="11"/>
      <color theme="1"/>
      <name val="Calibri"/>
      <family val="2"/>
      <scheme val="minor"/>
    </font>
    <font>
      <b/>
      <sz val="10"/>
      <name val="Arial"/>
      <family val="2"/>
      <charset val="204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rgb="FF000000"/>
      <name val="Calibri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0"/>
      <name val="Times New Roman Cyr"/>
      <family val="1"/>
      <charset val="204"/>
    </font>
    <font>
      <sz val="11"/>
      <name val="Times New Roman Cyr"/>
      <family val="1"/>
      <charset val="204"/>
    </font>
    <font>
      <b/>
      <sz val="11"/>
      <color rgb="FF000000"/>
      <name val="Calibri"/>
      <family val="2"/>
      <charset val="204"/>
    </font>
    <font>
      <b/>
      <sz val="14"/>
      <name val="Times New Roman Cyr"/>
      <charset val="204"/>
    </font>
    <font>
      <i/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i/>
      <sz val="11"/>
      <color theme="1"/>
      <name val="Calibri"/>
      <family val="2"/>
      <charset val="204"/>
      <scheme val="minor"/>
    </font>
    <font>
      <sz val="9"/>
      <name val="Times New Roman Cyr"/>
      <family val="1"/>
      <charset val="204"/>
    </font>
    <font>
      <sz val="11"/>
      <color rgb="FFFF0000"/>
      <name val="Calibri"/>
      <family val="2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sz val="11"/>
      <color rgb="FF000000"/>
      <name val="Calibri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2"/>
      <color rgb="FFFF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name val="Times New Roman Cyr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1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54"/>
      </patternFill>
    </fill>
    <fill>
      <patternFill patternType="solid">
        <fgColor indexed="9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5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theme="1" tint="0.499984740745262"/>
      </right>
      <top style="medium">
        <color indexed="64"/>
      </top>
      <bottom style="medium">
        <color indexed="64"/>
      </bottom>
      <diagonal/>
    </border>
    <border>
      <left style="thin">
        <color theme="1" tint="0.499984740745262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theme="1" tint="0.499984740745262"/>
      </right>
      <top/>
      <bottom style="medium">
        <color indexed="64"/>
      </bottom>
      <diagonal/>
    </border>
    <border>
      <left style="thin">
        <color theme="1" tint="0.499984740745262"/>
      </left>
      <right style="medium">
        <color indexed="64"/>
      </right>
      <top/>
      <bottom style="medium">
        <color indexed="64"/>
      </bottom>
      <diagonal/>
    </border>
    <border>
      <left style="thin">
        <color theme="1" tint="0.499984740745262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auto="1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theme="1" tint="0.499984740745262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368">
    <xf numFmtId="0" fontId="0" fillId="0" borderId="0"/>
    <xf numFmtId="0" fontId="6" fillId="0" borderId="0"/>
    <xf numFmtId="0" fontId="6" fillId="0" borderId="0"/>
    <xf numFmtId="0" fontId="7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7" borderId="0" applyNumberFormat="0" applyBorder="0" applyAlignment="0" applyProtection="0"/>
    <xf numFmtId="0" fontId="8" fillId="2" borderId="0" applyNumberFormat="0" applyBorder="0" applyAlignment="0" applyProtection="0"/>
    <xf numFmtId="0" fontId="8" fillId="8" borderId="0" applyNumberFormat="0" applyBorder="0" applyAlignment="0" applyProtection="0"/>
    <xf numFmtId="0" fontId="8" fillId="3" borderId="0" applyNumberFormat="0" applyBorder="0" applyAlignment="0" applyProtection="0"/>
    <xf numFmtId="0" fontId="8" fillId="9" borderId="0" applyNumberFormat="0" applyBorder="0" applyAlignment="0" applyProtection="0"/>
    <xf numFmtId="0" fontId="8" fillId="4" borderId="0" applyNumberFormat="0" applyBorder="0" applyAlignment="0" applyProtection="0"/>
    <xf numFmtId="0" fontId="8" fillId="7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9" borderId="0" applyNumberFormat="0" applyBorder="0" applyAlignment="0" applyProtection="0"/>
    <xf numFmtId="0" fontId="8" fillId="7" borderId="0" applyNumberFormat="0" applyBorder="0" applyAlignment="0" applyProtection="0"/>
    <xf numFmtId="0" fontId="8" fillId="10" borderId="0" applyNumberFormat="0" applyBorder="0" applyAlignment="0" applyProtection="0"/>
    <xf numFmtId="0" fontId="8" fillId="8" borderId="0" applyNumberFormat="0" applyBorder="0" applyAlignment="0" applyProtection="0"/>
    <xf numFmtId="0" fontId="8" fillId="11" borderId="0" applyNumberFormat="0" applyBorder="0" applyAlignment="0" applyProtection="0"/>
    <xf numFmtId="0" fontId="8" fillId="5" borderId="0" applyNumberFormat="0" applyBorder="0" applyAlignment="0" applyProtection="0"/>
    <xf numFmtId="0" fontId="8" fillId="10" borderId="0" applyNumberFormat="0" applyBorder="0" applyAlignment="0" applyProtection="0"/>
    <xf numFmtId="0" fontId="8" fillId="12" borderId="0" applyNumberFormat="0" applyBorder="0" applyAlignment="0" applyProtection="0"/>
    <xf numFmtId="0" fontId="8" fillId="13" borderId="0" applyNumberFormat="0" applyBorder="0" applyAlignment="0" applyProtection="0"/>
    <xf numFmtId="0" fontId="8" fillId="10" borderId="0" applyNumberFormat="0" applyBorder="0" applyAlignment="0" applyProtection="0"/>
    <xf numFmtId="0" fontId="8" fillId="8" borderId="0" applyNumberFormat="0" applyBorder="0" applyAlignment="0" applyProtection="0"/>
    <xf numFmtId="0" fontId="8" fillId="8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3" borderId="0" applyNumberFormat="0" applyBorder="0" applyAlignment="0" applyProtection="0"/>
    <xf numFmtId="0" fontId="8" fillId="5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4" borderId="0" applyNumberFormat="0" applyBorder="0" applyAlignment="0" applyProtection="0"/>
    <xf numFmtId="0" fontId="8" fillId="12" borderId="0" applyNumberFormat="0" applyBorder="0" applyAlignment="0" applyProtection="0"/>
    <xf numFmtId="0" fontId="9" fillId="15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7" borderId="0" applyNumberFormat="0" applyBorder="0" applyAlignment="0" applyProtection="0"/>
    <xf numFmtId="0" fontId="9" fillId="15" borderId="0" applyNumberFormat="0" applyBorder="0" applyAlignment="0" applyProtection="0"/>
    <xf numFmtId="0" fontId="9" fillId="8" borderId="0" applyNumberFormat="0" applyBorder="0" applyAlignment="0" applyProtection="0"/>
    <xf numFmtId="0" fontId="9" fillId="14" borderId="0" applyNumberFormat="0" applyBorder="0" applyAlignment="0" applyProtection="0"/>
    <xf numFmtId="0" fontId="9" fillId="11" borderId="0" applyNumberFormat="0" applyBorder="0" applyAlignment="0" applyProtection="0"/>
    <xf numFmtId="0" fontId="9" fillId="13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8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9" fillId="21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22" borderId="0" applyNumberFormat="0" applyBorder="0" applyAlignment="0" applyProtection="0"/>
    <xf numFmtId="0" fontId="10" fillId="3" borderId="0" applyNumberFormat="0" applyBorder="0" applyAlignment="0" applyProtection="0"/>
    <xf numFmtId="0" fontId="11" fillId="13" borderId="1" applyNumberFormat="0" applyAlignment="0" applyProtection="0"/>
    <xf numFmtId="0" fontId="12" fillId="23" borderId="2" applyNumberFormat="0" applyAlignment="0" applyProtection="0"/>
    <xf numFmtId="165" fontId="13" fillId="0" borderId="0" applyFont="0" applyFill="0" applyBorder="0" applyAlignment="0" applyProtection="0"/>
    <xf numFmtId="0" fontId="8" fillId="0" borderId="0"/>
    <xf numFmtId="0" fontId="14" fillId="0" borderId="0" applyNumberFormat="0" applyFill="0" applyBorder="0" applyAlignment="0" applyProtection="0"/>
    <xf numFmtId="0" fontId="15" fillId="0" borderId="0"/>
    <xf numFmtId="0" fontId="16" fillId="4" borderId="0" applyNumberFormat="0" applyBorder="0" applyAlignment="0" applyProtection="0"/>
    <xf numFmtId="0" fontId="17" fillId="0" borderId="3" applyNumberFormat="0" applyFill="0" applyAlignment="0" applyProtection="0"/>
    <xf numFmtId="0" fontId="18" fillId="0" borderId="4" applyNumberFormat="0" applyFill="0" applyAlignment="0" applyProtection="0"/>
    <xf numFmtId="0" fontId="19" fillId="0" borderId="5" applyNumberFormat="0" applyFill="0" applyAlignment="0" applyProtection="0"/>
    <xf numFmtId="0" fontId="19" fillId="0" borderId="0" applyNumberFormat="0" applyFill="0" applyBorder="0" applyAlignment="0" applyProtection="0"/>
    <xf numFmtId="0" fontId="20" fillId="7" borderId="1" applyNumberFormat="0" applyAlignment="0" applyProtection="0"/>
    <xf numFmtId="0" fontId="21" fillId="0" borderId="6" applyNumberFormat="0" applyFill="0" applyAlignment="0" applyProtection="0"/>
    <xf numFmtId="0" fontId="22" fillId="14" borderId="0" applyNumberFormat="0" applyBorder="0" applyAlignment="0" applyProtection="0"/>
    <xf numFmtId="0" fontId="13" fillId="0" borderId="0"/>
    <xf numFmtId="0" fontId="23" fillId="0" borderId="0"/>
    <xf numFmtId="0" fontId="7" fillId="9" borderId="7" applyNumberFormat="0" applyFont="0" applyAlignment="0" applyProtection="0"/>
    <xf numFmtId="166" fontId="24" fillId="0" borderId="0">
      <alignment horizontal="left"/>
    </xf>
    <xf numFmtId="0" fontId="25" fillId="13" borderId="8" applyNumberFormat="0" applyAlignment="0" applyProtection="0"/>
    <xf numFmtId="167" fontId="26" fillId="0" borderId="0"/>
    <xf numFmtId="0" fontId="27" fillId="0" borderId="0">
      <alignment horizontal="right" vertical="center"/>
    </xf>
    <xf numFmtId="0" fontId="28" fillId="0" borderId="0">
      <alignment horizontal="left" vertical="center"/>
    </xf>
    <xf numFmtId="0" fontId="29" fillId="0" borderId="9">
      <alignment horizontal="center" vertical="center"/>
    </xf>
    <xf numFmtId="0" fontId="29" fillId="0" borderId="9">
      <alignment horizontal="center" vertical="center"/>
    </xf>
    <xf numFmtId="0" fontId="29" fillId="0" borderId="9">
      <alignment horizontal="center" vertical="center"/>
    </xf>
    <xf numFmtId="0" fontId="29" fillId="0" borderId="9">
      <alignment horizontal="left" vertical="center"/>
    </xf>
    <xf numFmtId="0" fontId="29" fillId="0" borderId="9">
      <alignment horizontal="right" vertical="center"/>
    </xf>
    <xf numFmtId="0" fontId="30" fillId="0" borderId="10">
      <alignment horizontal="left" vertical="top"/>
    </xf>
    <xf numFmtId="0" fontId="30" fillId="0" borderId="0">
      <alignment horizontal="left" vertical="top"/>
    </xf>
    <xf numFmtId="0" fontId="29" fillId="0" borderId="0">
      <alignment horizontal="left" vertical="center"/>
    </xf>
    <xf numFmtId="0" fontId="31" fillId="0" borderId="0">
      <alignment horizontal="center" vertical="top"/>
    </xf>
    <xf numFmtId="0" fontId="29" fillId="0" borderId="0">
      <alignment horizontal="center" vertical="center"/>
    </xf>
    <xf numFmtId="0" fontId="29" fillId="0" borderId="0">
      <alignment horizontal="center" vertical="top"/>
    </xf>
    <xf numFmtId="0" fontId="30" fillId="0" borderId="0">
      <alignment horizontal="center" vertical="center"/>
    </xf>
    <xf numFmtId="0" fontId="32" fillId="0" borderId="0">
      <alignment horizontal="left" vertical="top"/>
    </xf>
    <xf numFmtId="0" fontId="29" fillId="0" borderId="0">
      <alignment horizontal="left" vertical="top"/>
    </xf>
    <xf numFmtId="0" fontId="29" fillId="0" borderId="0">
      <alignment horizontal="right" vertical="top"/>
    </xf>
    <xf numFmtId="0" fontId="32" fillId="0" borderId="0">
      <alignment horizontal="left" vertical="top"/>
    </xf>
    <xf numFmtId="0" fontId="29" fillId="0" borderId="0">
      <alignment horizontal="left" vertical="top"/>
    </xf>
    <xf numFmtId="0" fontId="33" fillId="0" borderId="0" applyNumberFormat="0" applyFill="0" applyBorder="0" applyAlignment="0" applyProtection="0"/>
    <xf numFmtId="0" fontId="34" fillId="0" borderId="11" applyNumberFormat="0" applyFill="0" applyAlignment="0" applyProtection="0"/>
    <xf numFmtId="166" fontId="24" fillId="0" borderId="0">
      <alignment horizontal="left"/>
    </xf>
    <xf numFmtId="0" fontId="35" fillId="0" borderId="0" applyNumberFormat="0" applyFill="0" applyBorder="0" applyAlignment="0" applyProtection="0"/>
    <xf numFmtId="0" fontId="36" fillId="0" borderId="9">
      <alignment horizontal="center"/>
    </xf>
    <xf numFmtId="0" fontId="7" fillId="0" borderId="0">
      <alignment vertical="top"/>
    </xf>
    <xf numFmtId="0" fontId="9" fillId="17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9" fillId="21" borderId="0" applyNumberFormat="0" applyBorder="0" applyAlignment="0" applyProtection="0"/>
    <xf numFmtId="0" fontId="9" fillId="24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22" borderId="0" applyNumberFormat="0" applyBorder="0" applyAlignment="0" applyProtection="0"/>
    <xf numFmtId="0" fontId="20" fillId="14" borderId="1" applyNumberFormat="0" applyAlignment="0" applyProtection="0"/>
    <xf numFmtId="0" fontId="20" fillId="7" borderId="1" applyNumberFormat="0" applyAlignment="0" applyProtection="0"/>
    <xf numFmtId="0" fontId="36" fillId="0" borderId="9">
      <alignment horizontal="center"/>
    </xf>
    <xf numFmtId="0" fontId="36" fillId="0" borderId="0">
      <alignment vertical="top"/>
    </xf>
    <xf numFmtId="0" fontId="25" fillId="25" borderId="8" applyNumberFormat="0" applyAlignment="0" applyProtection="0"/>
    <xf numFmtId="0" fontId="25" fillId="13" borderId="8" applyNumberFormat="0" applyAlignment="0" applyProtection="0"/>
    <xf numFmtId="0" fontId="11" fillId="25" borderId="1" applyNumberFormat="0" applyAlignment="0" applyProtection="0"/>
    <xf numFmtId="0" fontId="11" fillId="13" borderId="1" applyNumberFormat="0" applyAlignment="0" applyProtection="0"/>
    <xf numFmtId="0" fontId="37" fillId="0" borderId="0" applyNumberFormat="0" applyFill="0" applyBorder="0" applyAlignment="0" applyProtection="0">
      <alignment vertical="top"/>
      <protection locked="0"/>
    </xf>
    <xf numFmtId="0" fontId="38" fillId="0" borderId="0" applyNumberFormat="0" applyFill="0" applyBorder="0" applyAlignment="0" applyProtection="0">
      <alignment vertical="top"/>
      <protection locked="0"/>
    </xf>
    <xf numFmtId="0" fontId="39" fillId="0" borderId="0" applyNumberFormat="0" applyFill="0" applyBorder="0" applyAlignment="0" applyProtection="0">
      <alignment vertical="top"/>
      <protection locked="0"/>
    </xf>
    <xf numFmtId="168" fontId="7" fillId="0" borderId="0" applyFont="0" applyFill="0" applyBorder="0" applyAlignment="0" applyProtection="0"/>
    <xf numFmtId="49" fontId="7" fillId="0" borderId="9">
      <alignment horizontal="center" vertical="top" wrapText="1"/>
    </xf>
    <xf numFmtId="0" fontId="40" fillId="0" borderId="12" applyNumberFormat="0" applyFill="0" applyAlignment="0" applyProtection="0"/>
    <xf numFmtId="0" fontId="17" fillId="0" borderId="3" applyNumberFormat="0" applyFill="0" applyAlignment="0" applyProtection="0"/>
    <xf numFmtId="0" fontId="41" fillId="0" borderId="4" applyNumberFormat="0" applyFill="0" applyAlignment="0" applyProtection="0"/>
    <xf numFmtId="0" fontId="18" fillId="0" borderId="4" applyNumberFormat="0" applyFill="0" applyAlignment="0" applyProtection="0"/>
    <xf numFmtId="0" fontId="42" fillId="0" borderId="13" applyNumberFormat="0" applyFill="0" applyAlignment="0" applyProtection="0"/>
    <xf numFmtId="0" fontId="19" fillId="0" borderId="5" applyNumberFormat="0" applyFill="0" applyAlignment="0" applyProtection="0"/>
    <xf numFmtId="0" fontId="42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7" fillId="0" borderId="0"/>
    <xf numFmtId="0" fontId="34" fillId="0" borderId="14" applyNumberFormat="0" applyFill="0" applyAlignment="0" applyProtection="0"/>
    <xf numFmtId="0" fontId="34" fillId="0" borderId="11" applyNumberFormat="0" applyFill="0" applyAlignment="0" applyProtection="0"/>
    <xf numFmtId="0" fontId="36" fillId="0" borderId="0">
      <alignment horizontal="right" vertical="top" wrapText="1"/>
    </xf>
    <xf numFmtId="0" fontId="36" fillId="0" borderId="0"/>
    <xf numFmtId="0" fontId="7" fillId="0" borderId="0"/>
    <xf numFmtId="0" fontId="7" fillId="0" borderId="0"/>
    <xf numFmtId="0" fontId="36" fillId="0" borderId="0"/>
    <xf numFmtId="0" fontId="7" fillId="0" borderId="0"/>
    <xf numFmtId="0" fontId="7" fillId="0" borderId="0"/>
    <xf numFmtId="0" fontId="12" fillId="23" borderId="2" applyNumberFormat="0" applyAlignment="0" applyProtection="0"/>
    <xf numFmtId="0" fontId="36" fillId="0" borderId="9">
      <alignment horizontal="center" wrapText="1"/>
    </xf>
    <xf numFmtId="0" fontId="7" fillId="0" borderId="0">
      <alignment vertical="top"/>
    </xf>
    <xf numFmtId="0" fontId="7" fillId="0" borderId="0"/>
    <xf numFmtId="0" fontId="4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22" fillId="14" borderId="0" applyNumberFormat="0" applyBorder="0" applyAlignment="0" applyProtection="0"/>
    <xf numFmtId="0" fontId="36" fillId="0" borderId="9">
      <alignment horizontal="center"/>
    </xf>
    <xf numFmtId="0" fontId="7" fillId="0" borderId="0"/>
    <xf numFmtId="0" fontId="6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44" fillId="0" borderId="0"/>
    <xf numFmtId="0" fontId="6" fillId="0" borderId="0"/>
    <xf numFmtId="0" fontId="7" fillId="0" borderId="0"/>
    <xf numFmtId="0" fontId="8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3" fillId="0" borderId="0"/>
    <xf numFmtId="0" fontId="13" fillId="0" borderId="0"/>
    <xf numFmtId="0" fontId="8" fillId="0" borderId="0"/>
    <xf numFmtId="0" fontId="13" fillId="0" borderId="0"/>
    <xf numFmtId="0" fontId="13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6" fillId="0" borderId="0"/>
    <xf numFmtId="0" fontId="36" fillId="0" borderId="9">
      <alignment horizontal="center" wrapText="1"/>
    </xf>
    <xf numFmtId="0" fontId="10" fillId="3" borderId="0" applyNumberFormat="0" applyBorder="0" applyAlignment="0" applyProtection="0"/>
    <xf numFmtId="0" fontId="14" fillId="0" borderId="0" applyNumberFormat="0" applyFill="0" applyBorder="0" applyAlignment="0" applyProtection="0"/>
    <xf numFmtId="0" fontId="7" fillId="9" borderId="7" applyNumberFormat="0" applyFont="0" applyAlignment="0" applyProtection="0"/>
    <xf numFmtId="0" fontId="13" fillId="9" borderId="7" applyNumberFormat="0" applyFont="0" applyAlignment="0" applyProtection="0"/>
    <xf numFmtId="9" fontId="7" fillId="0" borderId="0" applyFont="0" applyFill="0" applyBorder="0" applyAlignment="0" applyProtection="0"/>
    <xf numFmtId="0" fontId="36" fillId="0" borderId="9">
      <alignment horizontal="center"/>
    </xf>
    <xf numFmtId="0" fontId="7" fillId="0" borderId="0"/>
    <xf numFmtId="0" fontId="36" fillId="0" borderId="9">
      <alignment horizontal="center" wrapText="1"/>
    </xf>
    <xf numFmtId="0" fontId="36" fillId="0" borderId="9">
      <alignment horizontal="center"/>
    </xf>
    <xf numFmtId="0" fontId="7" fillId="0" borderId="0"/>
    <xf numFmtId="0" fontId="21" fillId="0" borderId="6" applyNumberFormat="0" applyFill="0" applyAlignment="0" applyProtection="0"/>
    <xf numFmtId="0" fontId="36" fillId="0" borderId="0">
      <alignment horizontal="center" vertical="top" wrapText="1"/>
    </xf>
    <xf numFmtId="0" fontId="35" fillId="0" borderId="0" applyNumberFormat="0" applyFill="0" applyBorder="0" applyAlignment="0" applyProtection="0"/>
    <xf numFmtId="0" fontId="36" fillId="0" borderId="0">
      <alignment horizontal="center"/>
    </xf>
    <xf numFmtId="169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1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8" fillId="0" borderId="0" applyFont="0" applyFill="0" applyBorder="0" applyAlignment="0" applyProtection="0"/>
    <xf numFmtId="173" fontId="45" fillId="0" borderId="0" applyFont="0" applyFill="0" applyBorder="0" applyAlignment="0" applyProtection="0"/>
    <xf numFmtId="172" fontId="8" fillId="0" borderId="0" applyFont="0" applyFill="0" applyBorder="0" applyAlignment="0" applyProtection="0"/>
    <xf numFmtId="0" fontId="36" fillId="0" borderId="0">
      <alignment horizontal="left" vertical="top"/>
    </xf>
    <xf numFmtId="0" fontId="16" fillId="4" borderId="0" applyNumberFormat="0" applyBorder="0" applyAlignment="0" applyProtection="0"/>
    <xf numFmtId="0" fontId="7" fillId="0" borderId="0"/>
    <xf numFmtId="0" fontId="36" fillId="0" borderId="0"/>
    <xf numFmtId="0" fontId="46" fillId="0" borderId="0"/>
    <xf numFmtId="0" fontId="7" fillId="0" borderId="0"/>
    <xf numFmtId="0" fontId="49" fillId="0" borderId="0"/>
    <xf numFmtId="0" fontId="49" fillId="0" borderId="0"/>
    <xf numFmtId="0" fontId="5" fillId="0" borderId="0"/>
    <xf numFmtId="0" fontId="5" fillId="0" borderId="0"/>
    <xf numFmtId="43" fontId="49" fillId="0" borderId="0" applyFont="0" applyFill="0" applyBorder="0" applyAlignment="0" applyProtection="0"/>
    <xf numFmtId="0" fontId="51" fillId="0" borderId="0"/>
    <xf numFmtId="43" fontId="51" fillId="0" borderId="0" applyFont="0" applyFill="0" applyBorder="0" applyAlignment="0" applyProtection="0"/>
    <xf numFmtId="43" fontId="7" fillId="0" borderId="0" applyFont="0" applyFill="0" applyBorder="0" applyAlignment="0" applyProtection="0"/>
    <xf numFmtId="0" fontId="4" fillId="0" borderId="0"/>
    <xf numFmtId="0" fontId="4" fillId="0" borderId="0"/>
    <xf numFmtId="0" fontId="11" fillId="13" borderId="15" applyNumberFormat="0" applyAlignment="0" applyProtection="0"/>
    <xf numFmtId="0" fontId="20" fillId="7" borderId="15" applyNumberFormat="0" applyAlignment="0" applyProtection="0"/>
    <xf numFmtId="0" fontId="7" fillId="9" borderId="16" applyNumberFormat="0" applyFont="0" applyAlignment="0" applyProtection="0"/>
    <xf numFmtId="0" fontId="25" fillId="13" borderId="17" applyNumberFormat="0" applyAlignment="0" applyProtection="0"/>
    <xf numFmtId="0" fontId="30" fillId="0" borderId="18">
      <alignment horizontal="left" vertical="top"/>
    </xf>
    <xf numFmtId="0" fontId="34" fillId="0" borderId="19" applyNumberFormat="0" applyFill="0" applyAlignment="0" applyProtection="0"/>
    <xf numFmtId="0" fontId="20" fillId="14" borderId="15" applyNumberFormat="0" applyAlignment="0" applyProtection="0"/>
    <xf numFmtId="0" fontId="20" fillId="7" borderId="15" applyNumberFormat="0" applyAlignment="0" applyProtection="0"/>
    <xf numFmtId="0" fontId="25" fillId="25" borderId="17" applyNumberFormat="0" applyAlignment="0" applyProtection="0"/>
    <xf numFmtId="0" fontId="25" fillId="13" borderId="17" applyNumberFormat="0" applyAlignment="0" applyProtection="0"/>
    <xf numFmtId="0" fontId="11" fillId="25" borderId="15" applyNumberFormat="0" applyAlignment="0" applyProtection="0"/>
    <xf numFmtId="0" fontId="11" fillId="13" borderId="15" applyNumberFormat="0" applyAlignment="0" applyProtection="0"/>
    <xf numFmtId="0" fontId="34" fillId="0" borderId="20" applyNumberFormat="0" applyFill="0" applyAlignment="0" applyProtection="0"/>
    <xf numFmtId="0" fontId="34" fillId="0" borderId="19" applyNumberFormat="0" applyFill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7" fillId="9" borderId="16" applyNumberFormat="0" applyFont="0" applyAlignment="0" applyProtection="0"/>
    <xf numFmtId="0" fontId="13" fillId="9" borderId="16" applyNumberFormat="0" applyFont="0" applyAlignment="0" applyProtection="0"/>
    <xf numFmtId="0" fontId="4" fillId="0" borderId="0"/>
    <xf numFmtId="0" fontId="4" fillId="0" borderId="0"/>
    <xf numFmtId="43" fontId="49" fillId="0" borderId="0" applyFont="0" applyFill="0" applyBorder="0" applyAlignment="0" applyProtection="0"/>
    <xf numFmtId="43" fontId="51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49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63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49" fillId="0" borderId="0" applyFont="0" applyFill="0" applyBorder="0" applyAlignment="0" applyProtection="0"/>
    <xf numFmtId="43" fontId="51" fillId="0" borderId="0" applyFont="0" applyFill="0" applyBorder="0" applyAlignment="0" applyProtection="0"/>
    <xf numFmtId="43" fontId="7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49" fillId="0" borderId="0" applyFont="0" applyFill="0" applyBorder="0" applyAlignment="0" applyProtection="0"/>
    <xf numFmtId="43" fontId="51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49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49" fillId="0" borderId="0" applyFont="0" applyFill="0" applyBorder="0" applyAlignment="0" applyProtection="0"/>
    <xf numFmtId="43" fontId="49" fillId="0" borderId="0" applyFont="0" applyFill="0" applyBorder="0" applyAlignment="0" applyProtection="0"/>
  </cellStyleXfs>
  <cellXfs count="236">
    <xf numFmtId="0" fontId="0" fillId="0" borderId="0" xfId="0"/>
    <xf numFmtId="0" fontId="50" fillId="0" borderId="0" xfId="211" applyFont="1"/>
    <xf numFmtId="0" fontId="52" fillId="0" borderId="0" xfId="216" applyFont="1" applyAlignment="1">
      <alignment horizontal="center" vertical="center"/>
    </xf>
    <xf numFmtId="0" fontId="52" fillId="0" borderId="0" xfId="216" applyFont="1" applyAlignment="1">
      <alignment vertical="center"/>
    </xf>
    <xf numFmtId="43" fontId="48" fillId="0" borderId="9" xfId="215" applyFont="1" applyFill="1" applyBorder="1" applyAlignment="1">
      <alignment horizontal="right" vertical="center"/>
    </xf>
    <xf numFmtId="0" fontId="52" fillId="0" borderId="0" xfId="216" applyFont="1" applyAlignment="1">
      <alignment horizontal="right" vertical="center"/>
    </xf>
    <xf numFmtId="43" fontId="48" fillId="0" borderId="0" xfId="215" applyFont="1" applyFill="1" applyBorder="1" applyAlignment="1">
      <alignment horizontal="center" vertical="center"/>
    </xf>
    <xf numFmtId="0" fontId="49" fillId="26" borderId="0" xfId="211" applyFill="1"/>
    <xf numFmtId="43" fontId="48" fillId="0" borderId="21" xfId="215" applyFont="1" applyFill="1" applyBorder="1" applyAlignment="1">
      <alignment horizontal="center" vertical="center"/>
    </xf>
    <xf numFmtId="164" fontId="52" fillId="0" borderId="0" xfId="216" applyNumberFormat="1" applyFont="1" applyAlignment="1">
      <alignment horizontal="center" vertical="center"/>
    </xf>
    <xf numFmtId="43" fontId="55" fillId="0" borderId="9" xfId="215" applyFont="1" applyFill="1" applyBorder="1" applyAlignment="1">
      <alignment horizontal="center" vertical="center" wrapText="1"/>
    </xf>
    <xf numFmtId="43" fontId="56" fillId="0" borderId="0" xfId="215" applyFont="1" applyFill="1" applyBorder="1" applyAlignment="1">
      <alignment horizontal="center" vertical="center"/>
    </xf>
    <xf numFmtId="0" fontId="57" fillId="0" borderId="0" xfId="211" applyFont="1"/>
    <xf numFmtId="43" fontId="55" fillId="0" borderId="9" xfId="215" applyFont="1" applyFill="1" applyBorder="1" applyAlignment="1">
      <alignment horizontal="center" vertical="center"/>
    </xf>
    <xf numFmtId="49" fontId="48" fillId="0" borderId="9" xfId="215" applyNumberFormat="1" applyFont="1" applyFill="1" applyBorder="1" applyAlignment="1">
      <alignment horizontal="left" vertical="center" wrapText="1" shrinkToFit="1"/>
    </xf>
    <xf numFmtId="49" fontId="52" fillId="0" borderId="0" xfId="216" applyNumberFormat="1" applyFont="1" applyAlignment="1">
      <alignment vertical="center"/>
    </xf>
    <xf numFmtId="49" fontId="49" fillId="26" borderId="0" xfId="211" applyNumberFormat="1" applyFill="1" applyAlignment="1">
      <alignment horizontal="center"/>
    </xf>
    <xf numFmtId="0" fontId="49" fillId="0" borderId="0" xfId="0" applyFont="1" applyAlignment="1">
      <alignment horizontal="center"/>
    </xf>
    <xf numFmtId="4" fontId="55" fillId="0" borderId="9" xfId="215" applyNumberFormat="1" applyFont="1" applyFill="1" applyBorder="1" applyAlignment="1">
      <alignment horizontal="right" vertical="center"/>
    </xf>
    <xf numFmtId="0" fontId="58" fillId="0" borderId="0" xfId="216" applyFont="1" applyAlignment="1">
      <alignment vertical="top" wrapText="1"/>
    </xf>
    <xf numFmtId="49" fontId="62" fillId="0" borderId="9" xfId="215" applyNumberFormat="1" applyFont="1" applyFill="1" applyBorder="1" applyAlignment="1">
      <alignment horizontal="center" vertical="top" wrapText="1"/>
    </xf>
    <xf numFmtId="0" fontId="3" fillId="0" borderId="0" xfId="211" applyFont="1"/>
    <xf numFmtId="4" fontId="49" fillId="26" borderId="0" xfId="211" applyNumberFormat="1" applyFill="1"/>
    <xf numFmtId="43" fontId="47" fillId="29" borderId="9" xfId="215" applyFont="1" applyFill="1" applyBorder="1" applyAlignment="1">
      <alignment horizontal="center" vertical="center"/>
    </xf>
    <xf numFmtId="43" fontId="47" fillId="0" borderId="9" xfId="215" applyFont="1" applyFill="1" applyBorder="1" applyAlignment="1">
      <alignment horizontal="center" vertical="center"/>
    </xf>
    <xf numFmtId="43" fontId="48" fillId="0" borderId="9" xfId="215" applyFont="1" applyFill="1" applyBorder="1" applyAlignment="1">
      <alignment horizontal="center" vertical="center"/>
    </xf>
    <xf numFmtId="4" fontId="47" fillId="0" borderId="9" xfId="215" applyNumberFormat="1" applyFont="1" applyFill="1" applyBorder="1" applyAlignment="1">
      <alignment horizontal="right" vertical="center"/>
    </xf>
    <xf numFmtId="43" fontId="47" fillId="0" borderId="0" xfId="215" applyFont="1" applyFill="1" applyBorder="1" applyAlignment="1">
      <alignment horizontal="center" vertical="center"/>
    </xf>
    <xf numFmtId="43" fontId="47" fillId="0" borderId="21" xfId="215" applyFont="1" applyFill="1" applyBorder="1" applyAlignment="1">
      <alignment horizontal="center" vertical="center"/>
    </xf>
    <xf numFmtId="43" fontId="47" fillId="0" borderId="9" xfId="215" applyFont="1" applyFill="1" applyBorder="1" applyAlignment="1">
      <alignment horizontal="center" vertical="center" wrapText="1"/>
    </xf>
    <xf numFmtId="0" fontId="49" fillId="0" borderId="0" xfId="211"/>
    <xf numFmtId="49" fontId="47" fillId="0" borderId="9" xfId="215" applyNumberFormat="1" applyFont="1" applyFill="1" applyBorder="1" applyAlignment="1">
      <alignment horizontal="left" vertical="center" wrapText="1"/>
    </xf>
    <xf numFmtId="43" fontId="47" fillId="0" borderId="9" xfId="215" applyFont="1" applyFill="1" applyBorder="1" applyAlignment="1">
      <alignment horizontal="left" vertical="center" wrapText="1"/>
    </xf>
    <xf numFmtId="49" fontId="47" fillId="0" borderId="9" xfId="215" applyNumberFormat="1" applyFont="1" applyFill="1" applyBorder="1" applyAlignment="1">
      <alignment horizontal="left" vertical="center" wrapText="1" shrinkToFit="1"/>
    </xf>
    <xf numFmtId="49" fontId="48" fillId="0" borderId="9" xfId="215" applyNumberFormat="1" applyFont="1" applyFill="1" applyBorder="1" applyAlignment="1">
      <alignment horizontal="left" vertical="center" wrapText="1"/>
    </xf>
    <xf numFmtId="4" fontId="48" fillId="0" borderId="9" xfId="215" applyNumberFormat="1" applyFont="1" applyFill="1" applyBorder="1" applyAlignment="1">
      <alignment horizontal="right" vertical="center"/>
    </xf>
    <xf numFmtId="49" fontId="61" fillId="0" borderId="9" xfId="215" applyNumberFormat="1" applyFont="1" applyFill="1" applyBorder="1" applyAlignment="1">
      <alignment horizontal="center" vertical="top" wrapText="1"/>
    </xf>
    <xf numFmtId="49" fontId="60" fillId="0" borderId="9" xfId="215" applyNumberFormat="1" applyFont="1" applyFill="1" applyBorder="1" applyAlignment="1">
      <alignment horizontal="center" vertical="top" wrapText="1"/>
    </xf>
    <xf numFmtId="43" fontId="48" fillId="0" borderId="9" xfId="215" applyFont="1" applyFill="1" applyBorder="1" applyAlignment="1">
      <alignment horizontal="left" vertical="center" wrapText="1"/>
    </xf>
    <xf numFmtId="0" fontId="54" fillId="0" borderId="0" xfId="216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59" fillId="0" borderId="0" xfId="0" applyFont="1" applyAlignment="1">
      <alignment horizontal="center" vertical="center"/>
    </xf>
    <xf numFmtId="164" fontId="50" fillId="0" borderId="0" xfId="211" applyNumberFormat="1" applyFont="1"/>
    <xf numFmtId="0" fontId="58" fillId="0" borderId="9" xfId="216" applyFont="1" applyBorder="1" applyAlignment="1">
      <alignment vertical="top" wrapText="1"/>
    </xf>
    <xf numFmtId="0" fontId="54" fillId="0" borderId="9" xfId="216" applyFont="1" applyBorder="1" applyAlignment="1">
      <alignment horizontal="center" vertical="center" wrapText="1"/>
    </xf>
    <xf numFmtId="49" fontId="58" fillId="0" borderId="9" xfId="216" applyNumberFormat="1" applyFont="1" applyBorder="1" applyAlignment="1">
      <alignment horizontal="center" vertical="top" wrapText="1"/>
    </xf>
    <xf numFmtId="0" fontId="52" fillId="0" borderId="9" xfId="216" applyFont="1" applyBorder="1" applyAlignment="1">
      <alignment horizontal="right" vertical="center"/>
    </xf>
    <xf numFmtId="0" fontId="52" fillId="0" borderId="9" xfId="216" applyFont="1" applyBorder="1" applyAlignment="1">
      <alignment horizontal="center" vertical="center"/>
    </xf>
    <xf numFmtId="0" fontId="58" fillId="0" borderId="27" xfId="216" applyFont="1" applyBorder="1" applyAlignment="1">
      <alignment vertical="top" wrapText="1"/>
    </xf>
    <xf numFmtId="0" fontId="54" fillId="0" borderId="27" xfId="216" applyFont="1" applyBorder="1" applyAlignment="1">
      <alignment horizontal="center" vertical="center" wrapText="1"/>
    </xf>
    <xf numFmtId="0" fontId="52" fillId="0" borderId="28" xfId="216" applyFont="1" applyBorder="1" applyAlignment="1">
      <alignment horizontal="center" vertical="center"/>
    </xf>
    <xf numFmtId="0" fontId="0" fillId="0" borderId="28" xfId="0" applyBorder="1"/>
    <xf numFmtId="49" fontId="48" fillId="0" borderId="22" xfId="215" applyNumberFormat="1" applyFont="1" applyFill="1" applyBorder="1" applyAlignment="1">
      <alignment horizontal="center" vertical="center"/>
    </xf>
    <xf numFmtId="49" fontId="47" fillId="0" borderId="22" xfId="215" applyNumberFormat="1" applyFont="1" applyFill="1" applyBorder="1" applyAlignment="1">
      <alignment horizontal="center" vertical="center"/>
    </xf>
    <xf numFmtId="3" fontId="49" fillId="26" borderId="0" xfId="211" applyNumberFormat="1" applyFill="1"/>
    <xf numFmtId="3" fontId="53" fillId="26" borderId="0" xfId="211" applyNumberFormat="1" applyFont="1" applyFill="1"/>
    <xf numFmtId="49" fontId="47" fillId="28" borderId="24" xfId="215" applyNumberFormat="1" applyFont="1" applyFill="1" applyBorder="1" applyAlignment="1">
      <alignment horizontal="center" vertical="center"/>
    </xf>
    <xf numFmtId="49" fontId="61" fillId="28" borderId="29" xfId="215" applyNumberFormat="1" applyFont="1" applyFill="1" applyBorder="1" applyAlignment="1">
      <alignment horizontal="center" vertical="top" wrapText="1"/>
    </xf>
    <xf numFmtId="49" fontId="48" fillId="28" borderId="29" xfId="215" applyNumberFormat="1" applyFont="1" applyFill="1" applyBorder="1" applyAlignment="1">
      <alignment horizontal="left" vertical="center" wrapText="1" shrinkToFit="1"/>
    </xf>
    <xf numFmtId="43" fontId="48" fillId="28" borderId="29" xfId="215" applyFont="1" applyFill="1" applyBorder="1" applyAlignment="1">
      <alignment horizontal="center" vertical="center"/>
    </xf>
    <xf numFmtId="43" fontId="48" fillId="28" borderId="29" xfId="215" applyFont="1" applyFill="1" applyBorder="1" applyAlignment="1">
      <alignment horizontal="right" vertical="center"/>
    </xf>
    <xf numFmtId="43" fontId="48" fillId="0" borderId="30" xfId="215" applyFont="1" applyFill="1" applyBorder="1" applyAlignment="1">
      <alignment horizontal="center" vertical="center"/>
    </xf>
    <xf numFmtId="49" fontId="60" fillId="0" borderId="29" xfId="217" applyNumberFormat="1" applyFont="1" applyFill="1" applyBorder="1" applyAlignment="1">
      <alignment horizontal="center" vertical="top" wrapText="1"/>
    </xf>
    <xf numFmtId="43" fontId="47" fillId="0" borderId="29" xfId="217" applyFont="1" applyFill="1" applyBorder="1" applyAlignment="1">
      <alignment horizontal="center" vertical="center" wrapText="1"/>
    </xf>
    <xf numFmtId="43" fontId="47" fillId="0" borderId="29" xfId="217" applyFont="1" applyFill="1" applyBorder="1" applyAlignment="1">
      <alignment horizontal="center" vertical="center"/>
    </xf>
    <xf numFmtId="43" fontId="47" fillId="0" borderId="30" xfId="217" applyFont="1" applyFill="1" applyBorder="1" applyAlignment="1">
      <alignment horizontal="center" vertical="center"/>
    </xf>
    <xf numFmtId="0" fontId="52" fillId="27" borderId="29" xfId="216" applyFont="1" applyFill="1" applyBorder="1" applyAlignment="1">
      <alignment horizontal="center" vertical="center"/>
    </xf>
    <xf numFmtId="0" fontId="58" fillId="0" borderId="30" xfId="216" applyFont="1" applyBorder="1" applyAlignment="1">
      <alignment horizontal="center" vertical="center" wrapText="1"/>
    </xf>
    <xf numFmtId="0" fontId="51" fillId="0" borderId="30" xfId="216" applyBorder="1" applyAlignment="1">
      <alignment horizontal="center" vertical="center" wrapText="1"/>
    </xf>
    <xf numFmtId="49" fontId="61" fillId="0" borderId="46" xfId="215" applyNumberFormat="1" applyFont="1" applyFill="1" applyBorder="1" applyAlignment="1">
      <alignment horizontal="center" vertical="top" wrapText="1"/>
    </xf>
    <xf numFmtId="43" fontId="48" fillId="0" borderId="46" xfId="215" applyFont="1" applyFill="1" applyBorder="1" applyAlignment="1">
      <alignment horizontal="right" vertical="center"/>
    </xf>
    <xf numFmtId="43" fontId="48" fillId="0" borderId="46" xfId="215" applyFont="1" applyFill="1" applyBorder="1" applyAlignment="1">
      <alignment horizontal="center" vertical="center"/>
    </xf>
    <xf numFmtId="43" fontId="48" fillId="0" borderId="47" xfId="215" applyFont="1" applyFill="1" applyBorder="1" applyAlignment="1">
      <alignment horizontal="center" vertical="center"/>
    </xf>
    <xf numFmtId="0" fontId="50" fillId="0" borderId="46" xfId="211" applyFont="1" applyBorder="1" applyAlignment="1">
      <alignment horizontal="center"/>
    </xf>
    <xf numFmtId="4" fontId="50" fillId="0" borderId="30" xfId="211" applyNumberFormat="1" applyFont="1" applyBorder="1" applyAlignment="1">
      <alignment horizontal="center"/>
    </xf>
    <xf numFmtId="1" fontId="47" fillId="0" borderId="25" xfId="217" applyNumberFormat="1" applyFont="1" applyFill="1" applyBorder="1" applyAlignment="1">
      <alignment horizontal="center" vertical="center"/>
    </xf>
    <xf numFmtId="1" fontId="61" fillId="0" borderId="25" xfId="215" applyNumberFormat="1" applyFont="1" applyFill="1" applyBorder="1" applyAlignment="1">
      <alignment horizontal="center" vertical="top" wrapText="1"/>
    </xf>
    <xf numFmtId="1" fontId="48" fillId="0" borderId="25" xfId="215" applyNumberFormat="1" applyFont="1" applyFill="1" applyBorder="1" applyAlignment="1">
      <alignment horizontal="center" vertical="center"/>
    </xf>
    <xf numFmtId="1" fontId="47" fillId="0" borderId="25" xfId="217" applyNumberFormat="1" applyFont="1" applyFill="1" applyBorder="1" applyAlignment="1">
      <alignment horizontal="center" vertical="center" wrapText="1"/>
    </xf>
    <xf numFmtId="1" fontId="50" fillId="0" borderId="25" xfId="211" applyNumberFormat="1" applyFont="1" applyBorder="1" applyAlignment="1">
      <alignment horizontal="center"/>
    </xf>
    <xf numFmtId="1" fontId="50" fillId="0" borderId="26" xfId="211" applyNumberFormat="1" applyFont="1" applyBorder="1" applyAlignment="1">
      <alignment horizontal="center"/>
    </xf>
    <xf numFmtId="0" fontId="68" fillId="0" borderId="0" xfId="0" applyFont="1" applyAlignment="1">
      <alignment vertical="center"/>
    </xf>
    <xf numFmtId="0" fontId="69" fillId="0" borderId="0" xfId="0" applyFont="1" applyAlignment="1">
      <alignment vertical="center"/>
    </xf>
    <xf numFmtId="0" fontId="68" fillId="0" borderId="0" xfId="0" applyFont="1" applyAlignment="1">
      <alignment horizontal="center" vertical="center"/>
    </xf>
    <xf numFmtId="0" fontId="67" fillId="0" borderId="0" xfId="0" applyFont="1" applyAlignment="1">
      <alignment horizontal="center" vertical="center"/>
    </xf>
    <xf numFmtId="0" fontId="65" fillId="0" borderId="0" xfId="216" applyFont="1" applyAlignment="1">
      <alignment horizontal="center" vertical="center"/>
    </xf>
    <xf numFmtId="0" fontId="68" fillId="0" borderId="0" xfId="0" applyFont="1" applyAlignment="1">
      <alignment horizontal="left" vertical="center"/>
    </xf>
    <xf numFmtId="0" fontId="65" fillId="0" borderId="0" xfId="0" applyFont="1" applyAlignment="1">
      <alignment horizontal="center" vertical="center"/>
    </xf>
    <xf numFmtId="4" fontId="71" fillId="0" borderId="35" xfId="0" applyNumberFormat="1" applyFont="1" applyBorder="1" applyAlignment="1">
      <alignment horizontal="center" vertical="center" wrapText="1"/>
    </xf>
    <xf numFmtId="0" fontId="71" fillId="0" borderId="37" xfId="0" applyFont="1" applyBorder="1" applyAlignment="1">
      <alignment horizontal="center" vertical="center" wrapText="1"/>
    </xf>
    <xf numFmtId="4" fontId="71" fillId="0" borderId="33" xfId="0" applyNumberFormat="1" applyFont="1" applyBorder="1" applyAlignment="1">
      <alignment horizontal="center" vertical="center" wrapText="1"/>
    </xf>
    <xf numFmtId="0" fontId="71" fillId="0" borderId="34" xfId="0" applyFont="1" applyBorder="1" applyAlignment="1">
      <alignment horizontal="center" vertical="center" wrapText="1"/>
    </xf>
    <xf numFmtId="4" fontId="71" fillId="0" borderId="49" xfId="0" applyNumberFormat="1" applyFont="1" applyBorder="1" applyAlignment="1">
      <alignment horizontal="center" vertical="center" wrapText="1"/>
    </xf>
    <xf numFmtId="0" fontId="71" fillId="0" borderId="36" xfId="0" applyFont="1" applyBorder="1" applyAlignment="1">
      <alignment horizontal="center" vertical="center" wrapText="1"/>
    </xf>
    <xf numFmtId="1" fontId="71" fillId="0" borderId="32" xfId="0" applyNumberFormat="1" applyFont="1" applyBorder="1" applyAlignment="1">
      <alignment horizontal="center" vertical="center" wrapText="1"/>
    </xf>
    <xf numFmtId="1" fontId="71" fillId="0" borderId="26" xfId="0" applyNumberFormat="1" applyFont="1" applyBorder="1" applyAlignment="1">
      <alignment horizontal="center" vertical="center" wrapText="1"/>
    </xf>
    <xf numFmtId="1" fontId="71" fillId="0" borderId="44" xfId="0" applyNumberFormat="1" applyFont="1" applyBorder="1" applyAlignment="1">
      <alignment horizontal="center" vertical="center" wrapText="1"/>
    </xf>
    <xf numFmtId="1" fontId="71" fillId="0" borderId="50" xfId="0" applyNumberFormat="1" applyFont="1" applyBorder="1" applyAlignment="1">
      <alignment horizontal="center" vertical="center" wrapText="1"/>
    </xf>
    <xf numFmtId="43" fontId="73" fillId="0" borderId="22" xfId="215" applyFont="1" applyFill="1" applyBorder="1" applyAlignment="1">
      <alignment horizontal="center" vertical="center"/>
    </xf>
    <xf numFmtId="43" fontId="73" fillId="0" borderId="21" xfId="215" applyFont="1" applyFill="1" applyBorder="1" applyAlignment="1">
      <alignment horizontal="center" vertical="center"/>
    </xf>
    <xf numFmtId="43" fontId="73" fillId="0" borderId="23" xfId="215" applyFont="1" applyFill="1" applyBorder="1" applyAlignment="1">
      <alignment horizontal="center" vertical="center"/>
    </xf>
    <xf numFmtId="43" fontId="73" fillId="0" borderId="51" xfId="215" applyFont="1" applyFill="1" applyBorder="1" applyAlignment="1">
      <alignment horizontal="center" vertical="center"/>
    </xf>
    <xf numFmtId="43" fontId="72" fillId="0" borderId="22" xfId="215" applyFont="1" applyFill="1" applyBorder="1" applyAlignment="1">
      <alignment horizontal="center" vertical="center"/>
    </xf>
    <xf numFmtId="43" fontId="72" fillId="0" borderId="21" xfId="215" applyFont="1" applyFill="1" applyBorder="1" applyAlignment="1">
      <alignment horizontal="center" vertical="center"/>
    </xf>
    <xf numFmtId="43" fontId="72" fillId="0" borderId="23" xfId="215" applyFont="1" applyFill="1" applyBorder="1" applyAlignment="1">
      <alignment horizontal="center" vertical="center"/>
    </xf>
    <xf numFmtId="43" fontId="72" fillId="0" borderId="51" xfId="215" applyFont="1" applyFill="1" applyBorder="1" applyAlignment="1">
      <alignment horizontal="center" vertical="center"/>
    </xf>
    <xf numFmtId="175" fontId="73" fillId="0" borderId="51" xfId="215" applyNumberFormat="1" applyFont="1" applyFill="1" applyBorder="1" applyAlignment="1">
      <alignment horizontal="center" vertical="center"/>
    </xf>
    <xf numFmtId="175" fontId="73" fillId="0" borderId="22" xfId="215" applyNumberFormat="1" applyFont="1" applyFill="1" applyBorder="1" applyAlignment="1">
      <alignment horizontal="center" vertical="center"/>
    </xf>
    <xf numFmtId="43" fontId="72" fillId="28" borderId="24" xfId="215" applyFont="1" applyFill="1" applyBorder="1" applyAlignment="1">
      <alignment horizontal="center" vertical="center"/>
    </xf>
    <xf numFmtId="43" fontId="72" fillId="28" borderId="48" xfId="215" applyFont="1" applyFill="1" applyBorder="1" applyAlignment="1">
      <alignment horizontal="center" vertical="center"/>
    </xf>
    <xf numFmtId="43" fontId="72" fillId="28" borderId="31" xfId="215" applyFont="1" applyFill="1" applyBorder="1" applyAlignment="1">
      <alignment horizontal="center" vertical="center"/>
    </xf>
    <xf numFmtId="43" fontId="72" fillId="28" borderId="52" xfId="215" applyFont="1" applyFill="1" applyBorder="1" applyAlignment="1">
      <alignment horizontal="center" vertical="center"/>
    </xf>
    <xf numFmtId="0" fontId="47" fillId="0" borderId="0" xfId="0" applyFont="1" applyAlignment="1">
      <alignment horizontal="center" vertical="center"/>
    </xf>
    <xf numFmtId="49" fontId="70" fillId="0" borderId="0" xfId="216" applyNumberFormat="1" applyFont="1" applyAlignment="1">
      <alignment horizontal="center" vertical="center"/>
    </xf>
    <xf numFmtId="4" fontId="52" fillId="0" borderId="0" xfId="216" applyNumberFormat="1" applyFont="1" applyAlignment="1">
      <alignment horizontal="center" vertical="center"/>
    </xf>
    <xf numFmtId="4" fontId="47" fillId="0" borderId="9" xfId="215" applyNumberFormat="1" applyFont="1" applyFill="1" applyBorder="1" applyAlignment="1">
      <alignment horizontal="center" vertical="center"/>
    </xf>
    <xf numFmtId="4" fontId="48" fillId="0" borderId="9" xfId="215" applyNumberFormat="1" applyFont="1" applyFill="1" applyBorder="1" applyAlignment="1">
      <alignment horizontal="center" vertical="center"/>
    </xf>
    <xf numFmtId="4" fontId="55" fillId="0" borderId="9" xfId="215" applyNumberFormat="1" applyFont="1" applyFill="1" applyBorder="1" applyAlignment="1">
      <alignment horizontal="center" vertical="center"/>
    </xf>
    <xf numFmtId="174" fontId="47" fillId="0" borderId="9" xfId="215" applyNumberFormat="1" applyFont="1" applyFill="1" applyBorder="1" applyAlignment="1">
      <alignment horizontal="center" vertical="center"/>
    </xf>
    <xf numFmtId="4" fontId="48" fillId="28" borderId="29" xfId="215" applyNumberFormat="1" applyFont="1" applyFill="1" applyBorder="1" applyAlignment="1">
      <alignment horizontal="center" vertical="center"/>
    </xf>
    <xf numFmtId="0" fontId="54" fillId="0" borderId="0" xfId="216" applyFont="1" applyAlignment="1">
      <alignment horizontal="center" vertical="center"/>
    </xf>
    <xf numFmtId="0" fontId="64" fillId="0" borderId="30" xfId="0" applyFont="1" applyBorder="1" applyAlignment="1">
      <alignment vertical="center" wrapText="1"/>
    </xf>
    <xf numFmtId="0" fontId="64" fillId="0" borderId="0" xfId="0" applyFont="1" applyAlignment="1">
      <alignment horizontal="center" vertical="center" wrapText="1"/>
    </xf>
    <xf numFmtId="0" fontId="64" fillId="0" borderId="30" xfId="0" applyFont="1" applyBorder="1" applyAlignment="1">
      <alignment horizontal="center" vertical="center" wrapText="1"/>
    </xf>
    <xf numFmtId="0" fontId="65" fillId="0" borderId="0" xfId="0" applyFont="1" applyAlignment="1">
      <alignment horizontal="center" vertical="center" wrapText="1"/>
    </xf>
    <xf numFmtId="0" fontId="66" fillId="0" borderId="0" xfId="0" applyFont="1" applyAlignment="1">
      <alignment horizontal="center" vertical="center" wrapText="1"/>
    </xf>
    <xf numFmtId="0" fontId="71" fillId="0" borderId="0" xfId="0" applyFont="1" applyAlignment="1">
      <alignment horizontal="center" vertical="center" wrapText="1"/>
    </xf>
    <xf numFmtId="1" fontId="71" fillId="0" borderId="0" xfId="0" applyNumberFormat="1" applyFont="1" applyAlignment="1">
      <alignment horizontal="center" vertical="center" wrapText="1"/>
    </xf>
    <xf numFmtId="43" fontId="73" fillId="0" borderId="0" xfId="215" applyFont="1" applyFill="1" applyBorder="1" applyAlignment="1">
      <alignment horizontal="center" vertical="center"/>
    </xf>
    <xf numFmtId="43" fontId="73" fillId="0" borderId="58" xfId="215" applyFont="1" applyFill="1" applyBorder="1" applyAlignment="1">
      <alignment horizontal="center" vertical="center"/>
    </xf>
    <xf numFmtId="43" fontId="73" fillId="0" borderId="57" xfId="215" applyFont="1" applyFill="1" applyBorder="1" applyAlignment="1">
      <alignment horizontal="center" vertical="center"/>
    </xf>
    <xf numFmtId="175" fontId="73" fillId="0" borderId="57" xfId="215" applyNumberFormat="1" applyFont="1" applyFill="1" applyBorder="1" applyAlignment="1">
      <alignment horizontal="center" vertical="center"/>
    </xf>
    <xf numFmtId="49" fontId="48" fillId="28" borderId="22" xfId="215" applyNumberFormat="1" applyFont="1" applyFill="1" applyBorder="1" applyAlignment="1">
      <alignment horizontal="center" vertical="center"/>
    </xf>
    <xf numFmtId="49" fontId="61" fillId="28" borderId="9" xfId="215" applyNumberFormat="1" applyFont="1" applyFill="1" applyBorder="1" applyAlignment="1">
      <alignment horizontal="center" vertical="top" wrapText="1"/>
    </xf>
    <xf numFmtId="43" fontId="48" fillId="28" borderId="9" xfId="215" applyFont="1" applyFill="1" applyBorder="1" applyAlignment="1">
      <alignment horizontal="left" vertical="center" wrapText="1"/>
    </xf>
    <xf numFmtId="43" fontId="47" fillId="28" borderId="9" xfId="215" applyFont="1" applyFill="1" applyBorder="1" applyAlignment="1">
      <alignment horizontal="center" vertical="center"/>
    </xf>
    <xf numFmtId="4" fontId="47" fillId="28" borderId="9" xfId="215" applyNumberFormat="1" applyFont="1" applyFill="1" applyBorder="1" applyAlignment="1">
      <alignment horizontal="center" vertical="center"/>
    </xf>
    <xf numFmtId="4" fontId="47" fillId="28" borderId="9" xfId="215" applyNumberFormat="1" applyFont="1" applyFill="1" applyBorder="1" applyAlignment="1">
      <alignment horizontal="right" vertical="center"/>
    </xf>
    <xf numFmtId="43" fontId="47" fillId="28" borderId="21" xfId="215" applyFont="1" applyFill="1" applyBorder="1" applyAlignment="1">
      <alignment horizontal="center" vertical="center"/>
    </xf>
    <xf numFmtId="43" fontId="47" fillId="28" borderId="0" xfId="215" applyFont="1" applyFill="1" applyBorder="1" applyAlignment="1">
      <alignment horizontal="center" vertical="center"/>
    </xf>
    <xf numFmtId="0" fontId="50" fillId="28" borderId="0" xfId="211" applyFont="1" applyFill="1"/>
    <xf numFmtId="43" fontId="73" fillId="28" borderId="22" xfId="215" applyFont="1" applyFill="1" applyBorder="1" applyAlignment="1">
      <alignment horizontal="center" vertical="center"/>
    </xf>
    <xf numFmtId="43" fontId="73" fillId="28" borderId="21" xfId="215" applyFont="1" applyFill="1" applyBorder="1" applyAlignment="1">
      <alignment horizontal="center" vertical="center"/>
    </xf>
    <xf numFmtId="43" fontId="73" fillId="28" borderId="23" xfId="215" applyFont="1" applyFill="1" applyBorder="1" applyAlignment="1">
      <alignment horizontal="center" vertical="center"/>
    </xf>
    <xf numFmtId="43" fontId="73" fillId="28" borderId="51" xfId="215" applyFont="1" applyFill="1" applyBorder="1" applyAlignment="1">
      <alignment horizontal="center" vertical="center"/>
    </xf>
    <xf numFmtId="43" fontId="73" fillId="28" borderId="0" xfId="215" applyFont="1" applyFill="1" applyBorder="1" applyAlignment="1">
      <alignment horizontal="center" vertical="center"/>
    </xf>
    <xf numFmtId="164" fontId="50" fillId="28" borderId="0" xfId="211" applyNumberFormat="1" applyFont="1" applyFill="1"/>
    <xf numFmtId="49" fontId="48" fillId="28" borderId="9" xfId="215" applyNumberFormat="1" applyFont="1" applyFill="1" applyBorder="1" applyAlignment="1">
      <alignment horizontal="left" vertical="center" wrapText="1"/>
    </xf>
    <xf numFmtId="43" fontId="48" fillId="28" borderId="9" xfId="215" applyFont="1" applyFill="1" applyBorder="1" applyAlignment="1">
      <alignment horizontal="center" vertical="center"/>
    </xf>
    <xf numFmtId="4" fontId="48" fillId="28" borderId="9" xfId="215" applyNumberFormat="1" applyFont="1" applyFill="1" applyBorder="1" applyAlignment="1">
      <alignment horizontal="center" vertical="center"/>
    </xf>
    <xf numFmtId="4" fontId="48" fillId="28" borderId="9" xfId="215" applyNumberFormat="1" applyFont="1" applyFill="1" applyBorder="1" applyAlignment="1">
      <alignment horizontal="right" vertical="center"/>
    </xf>
    <xf numFmtId="43" fontId="48" fillId="28" borderId="21" xfId="215" applyFont="1" applyFill="1" applyBorder="1" applyAlignment="1">
      <alignment horizontal="center" vertical="center"/>
    </xf>
    <xf numFmtId="43" fontId="56" fillId="28" borderId="0" xfId="215" applyFont="1" applyFill="1" applyBorder="1" applyAlignment="1">
      <alignment horizontal="center" vertical="center"/>
    </xf>
    <xf numFmtId="0" fontId="57" fillId="28" borderId="0" xfId="211" applyFont="1" applyFill="1"/>
    <xf numFmtId="43" fontId="72" fillId="28" borderId="22" xfId="215" applyFont="1" applyFill="1" applyBorder="1" applyAlignment="1">
      <alignment horizontal="center" vertical="center"/>
    </xf>
    <xf numFmtId="43" fontId="72" fillId="28" borderId="21" xfId="215" applyFont="1" applyFill="1" applyBorder="1" applyAlignment="1">
      <alignment horizontal="center" vertical="center"/>
    </xf>
    <xf numFmtId="43" fontId="72" fillId="28" borderId="23" xfId="215" applyFont="1" applyFill="1" applyBorder="1" applyAlignment="1">
      <alignment horizontal="center" vertical="center"/>
    </xf>
    <xf numFmtId="43" fontId="72" fillId="28" borderId="51" xfId="215" applyFont="1" applyFill="1" applyBorder="1" applyAlignment="1">
      <alignment horizontal="center" vertical="center"/>
    </xf>
    <xf numFmtId="43" fontId="48" fillId="28" borderId="0" xfId="215" applyFont="1" applyFill="1" applyBorder="1" applyAlignment="1">
      <alignment horizontal="center" vertical="center"/>
    </xf>
    <xf numFmtId="0" fontId="50" fillId="28" borderId="0" xfId="211" applyFont="1" applyFill="1" applyAlignment="1">
      <alignment horizontal="center"/>
    </xf>
    <xf numFmtId="43" fontId="48" fillId="28" borderId="9" xfId="215" applyFont="1" applyFill="1" applyBorder="1" applyAlignment="1">
      <alignment horizontal="center" vertical="center" wrapText="1"/>
    </xf>
    <xf numFmtId="4" fontId="55" fillId="28" borderId="9" xfId="215" applyNumberFormat="1" applyFont="1" applyFill="1" applyBorder="1" applyAlignment="1">
      <alignment horizontal="center" vertical="center"/>
    </xf>
    <xf numFmtId="4" fontId="55" fillId="28" borderId="9" xfId="215" applyNumberFormat="1" applyFont="1" applyFill="1" applyBorder="1" applyAlignment="1">
      <alignment horizontal="right" vertical="center"/>
    </xf>
    <xf numFmtId="43" fontId="55" fillId="28" borderId="9" xfId="215" applyFont="1" applyFill="1" applyBorder="1" applyAlignment="1">
      <alignment horizontal="center" vertical="center"/>
    </xf>
    <xf numFmtId="43" fontId="55" fillId="28" borderId="0" xfId="215" applyFont="1" applyFill="1" applyBorder="1" applyAlignment="1">
      <alignment horizontal="center" vertical="center"/>
    </xf>
    <xf numFmtId="49" fontId="47" fillId="28" borderId="22" xfId="215" applyNumberFormat="1" applyFont="1" applyFill="1" applyBorder="1" applyAlignment="1">
      <alignment horizontal="center" vertical="center"/>
    </xf>
    <xf numFmtId="49" fontId="48" fillId="28" borderId="9" xfId="215" applyNumberFormat="1" applyFont="1" applyFill="1" applyBorder="1" applyAlignment="1">
      <alignment horizontal="center" vertical="center" wrapText="1" shrinkToFit="1"/>
    </xf>
    <xf numFmtId="43" fontId="48" fillId="28" borderId="9" xfId="215" applyFont="1" applyFill="1" applyBorder="1" applyAlignment="1">
      <alignment horizontal="right" vertical="center"/>
    </xf>
    <xf numFmtId="3" fontId="49" fillId="28" borderId="0" xfId="211" applyNumberFormat="1" applyFill="1"/>
    <xf numFmtId="4" fontId="49" fillId="28" borderId="0" xfId="211" applyNumberFormat="1" applyFill="1"/>
    <xf numFmtId="0" fontId="49" fillId="28" borderId="0" xfId="211" applyFill="1"/>
    <xf numFmtId="43" fontId="48" fillId="28" borderId="30" xfId="215" applyFont="1" applyFill="1" applyBorder="1" applyAlignment="1">
      <alignment horizontal="center" vertical="center"/>
    </xf>
    <xf numFmtId="4" fontId="49" fillId="28" borderId="30" xfId="211" applyNumberFormat="1" applyFill="1" applyBorder="1"/>
    <xf numFmtId="43" fontId="47" fillId="28" borderId="29" xfId="215" applyFont="1" applyFill="1" applyBorder="1" applyAlignment="1">
      <alignment horizontal="center" vertical="center"/>
    </xf>
    <xf numFmtId="4" fontId="53" fillId="28" borderId="30" xfId="211" applyNumberFormat="1" applyFont="1" applyFill="1" applyBorder="1"/>
    <xf numFmtId="43" fontId="73" fillId="30" borderId="23" xfId="215" applyFont="1" applyFill="1" applyBorder="1" applyAlignment="1">
      <alignment horizontal="center" vertical="center"/>
    </xf>
    <xf numFmtId="164" fontId="50" fillId="28" borderId="0" xfId="211" applyNumberFormat="1" applyFont="1" applyFill="1" applyAlignment="1">
      <alignment horizontal="center" vertical="center"/>
    </xf>
    <xf numFmtId="164" fontId="50" fillId="0" borderId="0" xfId="211" applyNumberFormat="1" applyFont="1" applyAlignment="1">
      <alignment horizontal="center" vertical="center"/>
    </xf>
    <xf numFmtId="0" fontId="47" fillId="0" borderId="0" xfId="0" applyFont="1" applyAlignment="1">
      <alignment vertical="center"/>
    </xf>
    <xf numFmtId="49" fontId="65" fillId="0" borderId="0" xfId="216" applyNumberFormat="1" applyFont="1" applyAlignment="1">
      <alignment vertical="center"/>
    </xf>
    <xf numFmtId="0" fontId="68" fillId="0" borderId="0" xfId="0" applyFont="1"/>
    <xf numFmtId="4" fontId="65" fillId="0" borderId="0" xfId="216" applyNumberFormat="1" applyFont="1" applyAlignment="1">
      <alignment horizontal="center" vertical="center"/>
    </xf>
    <xf numFmtId="0" fontId="65" fillId="0" borderId="0" xfId="216" applyFont="1" applyAlignment="1">
      <alignment horizontal="right" vertical="center"/>
    </xf>
    <xf numFmtId="164" fontId="65" fillId="0" borderId="0" xfId="216" applyNumberFormat="1" applyFont="1" applyAlignment="1">
      <alignment horizontal="center" vertical="center"/>
    </xf>
    <xf numFmtId="164" fontId="49" fillId="28" borderId="0" xfId="211" applyNumberFormat="1" applyFill="1" applyAlignment="1">
      <alignment horizontal="center" vertical="center"/>
    </xf>
    <xf numFmtId="0" fontId="54" fillId="0" borderId="0" xfId="216" applyFont="1" applyAlignment="1">
      <alignment horizontal="center" vertical="center"/>
    </xf>
    <xf numFmtId="0" fontId="54" fillId="0" borderId="0" xfId="216" applyFont="1" applyAlignment="1">
      <alignment horizontal="center" vertical="center" wrapText="1"/>
    </xf>
    <xf numFmtId="0" fontId="65" fillId="0" borderId="33" xfId="0" applyFont="1" applyBorder="1" applyAlignment="1">
      <alignment horizontal="center" vertical="center" wrapText="1"/>
    </xf>
    <xf numFmtId="0" fontId="65" fillId="0" borderId="34" xfId="0" applyFont="1" applyBorder="1" applyAlignment="1">
      <alignment horizontal="center" vertical="center" wrapText="1"/>
    </xf>
    <xf numFmtId="43" fontId="64" fillId="0" borderId="33" xfId="290" applyFont="1" applyFill="1" applyBorder="1" applyAlignment="1">
      <alignment horizontal="center" vertical="center" wrapText="1"/>
    </xf>
    <xf numFmtId="0" fontId="66" fillId="0" borderId="34" xfId="0" applyFont="1" applyBorder="1" applyAlignment="1">
      <alignment horizontal="center" vertical="center" wrapText="1"/>
    </xf>
    <xf numFmtId="0" fontId="64" fillId="0" borderId="54" xfId="0" applyFont="1" applyBorder="1" applyAlignment="1">
      <alignment horizontal="center" vertical="center" wrapText="1"/>
    </xf>
    <xf numFmtId="0" fontId="64" fillId="0" borderId="55" xfId="0" applyFont="1" applyBorder="1" applyAlignment="1">
      <alignment horizontal="center" vertical="center" wrapText="1"/>
    </xf>
    <xf numFmtId="0" fontId="64" fillId="0" borderId="56" xfId="0" applyFont="1" applyBorder="1" applyAlignment="1">
      <alignment horizontal="center" vertical="center" wrapText="1"/>
    </xf>
    <xf numFmtId="43" fontId="65" fillId="0" borderId="35" xfId="290" applyFont="1" applyFill="1" applyBorder="1" applyAlignment="1">
      <alignment horizontal="center" vertical="center" wrapText="1"/>
    </xf>
    <xf numFmtId="43" fontId="65" fillId="0" borderId="37" xfId="290" applyFont="1" applyFill="1" applyBorder="1" applyAlignment="1">
      <alignment horizontal="center" vertical="center" wrapText="1"/>
    </xf>
    <xf numFmtId="0" fontId="47" fillId="0" borderId="0" xfId="0" applyFont="1" applyAlignment="1">
      <alignment horizontal="center" vertical="center" wrapText="1"/>
    </xf>
    <xf numFmtId="0" fontId="47" fillId="0" borderId="0" xfId="0" applyFont="1" applyAlignment="1">
      <alignment horizontal="center" vertical="center"/>
    </xf>
    <xf numFmtId="49" fontId="47" fillId="0" borderId="38" xfId="217" applyNumberFormat="1" applyFont="1" applyFill="1" applyBorder="1" applyAlignment="1">
      <alignment horizontal="center" vertical="center"/>
    </xf>
    <xf numFmtId="49" fontId="47" fillId="0" borderId="39" xfId="217" applyNumberFormat="1" applyFont="1" applyFill="1" applyBorder="1" applyAlignment="1">
      <alignment horizontal="center" vertical="center"/>
    </xf>
    <xf numFmtId="49" fontId="47" fillId="0" borderId="45" xfId="217" applyNumberFormat="1" applyFont="1" applyFill="1" applyBorder="1" applyAlignment="1">
      <alignment horizontal="center" vertical="center"/>
    </xf>
    <xf numFmtId="49" fontId="47" fillId="0" borderId="40" xfId="217" applyNumberFormat="1" applyFont="1" applyFill="1" applyBorder="1" applyAlignment="1">
      <alignment horizontal="center" vertical="center"/>
    </xf>
    <xf numFmtId="49" fontId="47" fillId="0" borderId="41" xfId="217" applyNumberFormat="1" applyFont="1" applyFill="1" applyBorder="1" applyAlignment="1">
      <alignment horizontal="center" vertical="center"/>
    </xf>
    <xf numFmtId="49" fontId="47" fillId="0" borderId="46" xfId="217" applyNumberFormat="1" applyFont="1" applyFill="1" applyBorder="1" applyAlignment="1">
      <alignment horizontal="center" vertical="center"/>
    </xf>
    <xf numFmtId="43" fontId="47" fillId="0" borderId="40" xfId="217" applyFont="1" applyFill="1" applyBorder="1" applyAlignment="1">
      <alignment horizontal="center" vertical="center"/>
    </xf>
    <xf numFmtId="43" fontId="47" fillId="0" borderId="41" xfId="217" applyFont="1" applyFill="1" applyBorder="1" applyAlignment="1">
      <alignment horizontal="center" vertical="center"/>
    </xf>
    <xf numFmtId="43" fontId="47" fillId="0" borderId="46" xfId="217" applyFont="1" applyFill="1" applyBorder="1" applyAlignment="1">
      <alignment horizontal="center" vertical="center"/>
    </xf>
    <xf numFmtId="4" fontId="47" fillId="0" borderId="40" xfId="217" applyNumberFormat="1" applyFont="1" applyFill="1" applyBorder="1" applyAlignment="1">
      <alignment horizontal="center" vertical="center"/>
    </xf>
    <xf numFmtId="4" fontId="47" fillId="0" borderId="41" xfId="217" applyNumberFormat="1" applyFont="1" applyFill="1" applyBorder="1" applyAlignment="1">
      <alignment horizontal="center" vertical="center"/>
    </xf>
    <xf numFmtId="4" fontId="47" fillId="0" borderId="46" xfId="217" applyNumberFormat="1" applyFont="1" applyFill="1" applyBorder="1" applyAlignment="1">
      <alignment horizontal="center" vertical="center"/>
    </xf>
    <xf numFmtId="43" fontId="47" fillId="0" borderId="40" xfId="217" applyFont="1" applyFill="1" applyBorder="1" applyAlignment="1">
      <alignment horizontal="center" vertical="center" wrapText="1"/>
    </xf>
    <xf numFmtId="43" fontId="47" fillId="0" borderId="41" xfId="217" applyFont="1" applyFill="1" applyBorder="1" applyAlignment="1">
      <alignment horizontal="center" vertical="center" wrapText="1"/>
    </xf>
    <xf numFmtId="43" fontId="47" fillId="0" borderId="46" xfId="217" applyFont="1" applyFill="1" applyBorder="1" applyAlignment="1">
      <alignment horizontal="center" vertical="center" wrapText="1"/>
    </xf>
    <xf numFmtId="43" fontId="47" fillId="0" borderId="42" xfId="217" applyFont="1" applyFill="1" applyBorder="1" applyAlignment="1">
      <alignment horizontal="center" vertical="center"/>
    </xf>
    <xf numFmtId="43" fontId="47" fillId="0" borderId="43" xfId="217" applyFont="1" applyFill="1" applyBorder="1" applyAlignment="1">
      <alignment horizontal="center" vertical="center"/>
    </xf>
    <xf numFmtId="43" fontId="47" fillId="0" borderId="47" xfId="217" applyFont="1" applyFill="1" applyBorder="1" applyAlignment="1">
      <alignment horizontal="center" vertical="center"/>
    </xf>
    <xf numFmtId="0" fontId="65" fillId="0" borderId="35" xfId="0" applyFont="1" applyBorder="1" applyAlignment="1">
      <alignment horizontal="center" vertical="center" wrapText="1"/>
    </xf>
    <xf numFmtId="0" fontId="65" fillId="0" borderId="36" xfId="0" applyFont="1" applyBorder="1" applyAlignment="1">
      <alignment horizontal="center" vertical="center" wrapText="1"/>
    </xf>
    <xf numFmtId="0" fontId="64" fillId="0" borderId="53" xfId="0" applyFont="1" applyBorder="1" applyAlignment="1">
      <alignment horizontal="center" vertical="center" wrapText="1"/>
    </xf>
    <xf numFmtId="0" fontId="64" fillId="0" borderId="28" xfId="0" applyFont="1" applyBorder="1" applyAlignment="1">
      <alignment horizontal="center" vertical="center" wrapText="1"/>
    </xf>
    <xf numFmtId="0" fontId="68" fillId="0" borderId="0" xfId="0" applyFont="1" applyAlignment="1">
      <alignment horizontal="left" vertical="center"/>
    </xf>
    <xf numFmtId="0" fontId="64" fillId="0" borderId="33" xfId="0" applyFont="1" applyBorder="1" applyAlignment="1">
      <alignment horizontal="center" vertical="center" wrapText="1"/>
    </xf>
    <xf numFmtId="0" fontId="64" fillId="0" borderId="34" xfId="0" applyFont="1" applyBorder="1" applyAlignment="1">
      <alignment horizontal="center" vertical="center" wrapText="1"/>
    </xf>
    <xf numFmtId="49" fontId="70" fillId="0" borderId="0" xfId="216" applyNumberFormat="1" applyFont="1" applyAlignment="1">
      <alignment horizontal="center" vertical="center"/>
    </xf>
    <xf numFmtId="49" fontId="47" fillId="0" borderId="0" xfId="215" applyNumberFormat="1" applyFont="1" applyFill="1" applyBorder="1" applyAlignment="1">
      <alignment horizontal="center" vertical="center"/>
    </xf>
    <xf numFmtId="49" fontId="61" fillId="0" borderId="0" xfId="215" applyNumberFormat="1" applyFont="1" applyFill="1" applyBorder="1" applyAlignment="1">
      <alignment horizontal="center" vertical="top" wrapText="1"/>
    </xf>
    <xf numFmtId="49" fontId="48" fillId="0" borderId="0" xfId="215" applyNumberFormat="1" applyFont="1" applyFill="1" applyBorder="1" applyAlignment="1">
      <alignment horizontal="left" vertical="center" wrapText="1" shrinkToFit="1"/>
    </xf>
    <xf numFmtId="4" fontId="48" fillId="0" borderId="0" xfId="215" applyNumberFormat="1" applyFont="1" applyFill="1" applyBorder="1" applyAlignment="1">
      <alignment horizontal="center" vertical="center"/>
    </xf>
    <xf numFmtId="43" fontId="48" fillId="0" borderId="0" xfId="215" applyFont="1" applyFill="1" applyBorder="1" applyAlignment="1">
      <alignment horizontal="right" vertical="center"/>
    </xf>
    <xf numFmtId="4" fontId="49" fillId="0" borderId="0" xfId="211" applyNumberFormat="1" applyFill="1" applyBorder="1"/>
    <xf numFmtId="4" fontId="53" fillId="0" borderId="0" xfId="211" applyNumberFormat="1" applyFont="1" applyFill="1" applyBorder="1"/>
    <xf numFmtId="43" fontId="72" fillId="0" borderId="0" xfId="215" applyFont="1" applyFill="1" applyBorder="1" applyAlignment="1">
      <alignment horizontal="center" vertical="center"/>
    </xf>
    <xf numFmtId="164" fontId="50" fillId="0" borderId="0" xfId="211" applyNumberFormat="1" applyFont="1" applyFill="1" applyAlignment="1">
      <alignment horizontal="center" vertical="center"/>
    </xf>
    <xf numFmtId="164" fontId="49" fillId="0" borderId="0" xfId="211" applyNumberFormat="1" applyFill="1" applyAlignment="1">
      <alignment horizontal="center" vertical="center"/>
    </xf>
    <xf numFmtId="0" fontId="49" fillId="0" borderId="0" xfId="211" applyFill="1"/>
    <xf numFmtId="49" fontId="48" fillId="0" borderId="0" xfId="215" applyNumberFormat="1" applyFont="1" applyFill="1" applyBorder="1" applyAlignment="1">
      <alignment horizontal="left" vertical="center" wrapText="1" shrinkToFit="1"/>
    </xf>
  </cellXfs>
  <cellStyles count="368">
    <cellStyle name="20% - Accent1" xfId="4" xr:uid="{00000000-0005-0000-0000-000000000000}"/>
    <cellStyle name="20% - Accent2" xfId="5" xr:uid="{00000000-0005-0000-0000-000001000000}"/>
    <cellStyle name="20% - Accent3" xfId="6" xr:uid="{00000000-0005-0000-0000-000002000000}"/>
    <cellStyle name="20% - Accent4" xfId="7" xr:uid="{00000000-0005-0000-0000-000003000000}"/>
    <cellStyle name="20% - Accent5" xfId="8" xr:uid="{00000000-0005-0000-0000-000004000000}"/>
    <cellStyle name="20% - Accent6" xfId="9" xr:uid="{00000000-0005-0000-0000-000005000000}"/>
    <cellStyle name="20% - Акцент1 2" xfId="10" xr:uid="{00000000-0005-0000-0000-000006000000}"/>
    <cellStyle name="20% - Акцент1 3" xfId="11" xr:uid="{00000000-0005-0000-0000-000007000000}"/>
    <cellStyle name="20% - Акцент2 2" xfId="12" xr:uid="{00000000-0005-0000-0000-000008000000}"/>
    <cellStyle name="20% - Акцент2 3" xfId="13" xr:uid="{00000000-0005-0000-0000-000009000000}"/>
    <cellStyle name="20% - Акцент3 2" xfId="14" xr:uid="{00000000-0005-0000-0000-00000A000000}"/>
    <cellStyle name="20% - Акцент3 3" xfId="15" xr:uid="{00000000-0005-0000-0000-00000B000000}"/>
    <cellStyle name="20% - Акцент4 2" xfId="16" xr:uid="{00000000-0005-0000-0000-00000C000000}"/>
    <cellStyle name="20% - Акцент4 3" xfId="17" xr:uid="{00000000-0005-0000-0000-00000D000000}"/>
    <cellStyle name="20% - Акцент5 2" xfId="18" xr:uid="{00000000-0005-0000-0000-00000E000000}"/>
    <cellStyle name="20% - Акцент5 3" xfId="19" xr:uid="{00000000-0005-0000-0000-00000F000000}"/>
    <cellStyle name="20% - Акцент6 2" xfId="20" xr:uid="{00000000-0005-0000-0000-000010000000}"/>
    <cellStyle name="20% - Акцент6 3" xfId="21" xr:uid="{00000000-0005-0000-0000-000011000000}"/>
    <cellStyle name="40% - Accent1" xfId="22" xr:uid="{00000000-0005-0000-0000-000012000000}"/>
    <cellStyle name="40% - Accent2" xfId="23" xr:uid="{00000000-0005-0000-0000-000013000000}"/>
    <cellStyle name="40% - Accent3" xfId="24" xr:uid="{00000000-0005-0000-0000-000014000000}"/>
    <cellStyle name="40% - Accent4" xfId="25" xr:uid="{00000000-0005-0000-0000-000015000000}"/>
    <cellStyle name="40% - Accent5" xfId="26" xr:uid="{00000000-0005-0000-0000-000016000000}"/>
    <cellStyle name="40% - Accent6" xfId="27" xr:uid="{00000000-0005-0000-0000-000017000000}"/>
    <cellStyle name="40% - Акцент1 2" xfId="28" xr:uid="{00000000-0005-0000-0000-000018000000}"/>
    <cellStyle name="40% - Акцент1 3" xfId="29" xr:uid="{00000000-0005-0000-0000-000019000000}"/>
    <cellStyle name="40% - Акцент2 2" xfId="30" xr:uid="{00000000-0005-0000-0000-00001A000000}"/>
    <cellStyle name="40% - Акцент2 3" xfId="31" xr:uid="{00000000-0005-0000-0000-00001B000000}"/>
    <cellStyle name="40% - Акцент3 2" xfId="32" xr:uid="{00000000-0005-0000-0000-00001C000000}"/>
    <cellStyle name="40% - Акцент3 3" xfId="33" xr:uid="{00000000-0005-0000-0000-00001D000000}"/>
    <cellStyle name="40% - Акцент4 2" xfId="34" xr:uid="{00000000-0005-0000-0000-00001E000000}"/>
    <cellStyle name="40% - Акцент4 3" xfId="35" xr:uid="{00000000-0005-0000-0000-00001F000000}"/>
    <cellStyle name="40% - Акцент5 2" xfId="36" xr:uid="{00000000-0005-0000-0000-000020000000}"/>
    <cellStyle name="40% - Акцент5 3" xfId="37" xr:uid="{00000000-0005-0000-0000-000021000000}"/>
    <cellStyle name="40% - Акцент6 2" xfId="38" xr:uid="{00000000-0005-0000-0000-000022000000}"/>
    <cellStyle name="40% - Акцент6 3" xfId="39" xr:uid="{00000000-0005-0000-0000-000023000000}"/>
    <cellStyle name="60% - Accent1" xfId="40" xr:uid="{00000000-0005-0000-0000-000024000000}"/>
    <cellStyle name="60% - Accent2" xfId="41" xr:uid="{00000000-0005-0000-0000-000025000000}"/>
    <cellStyle name="60% - Accent3" xfId="42" xr:uid="{00000000-0005-0000-0000-000026000000}"/>
    <cellStyle name="60% - Accent4" xfId="43" xr:uid="{00000000-0005-0000-0000-000027000000}"/>
    <cellStyle name="60% - Accent5" xfId="44" xr:uid="{00000000-0005-0000-0000-000028000000}"/>
    <cellStyle name="60% - Accent6" xfId="45" xr:uid="{00000000-0005-0000-0000-000029000000}"/>
    <cellStyle name="60% - Акцент1 2" xfId="46" xr:uid="{00000000-0005-0000-0000-00002A000000}"/>
    <cellStyle name="60% - Акцент1 3" xfId="47" xr:uid="{00000000-0005-0000-0000-00002B000000}"/>
    <cellStyle name="60% - Акцент2 2" xfId="48" xr:uid="{00000000-0005-0000-0000-00002C000000}"/>
    <cellStyle name="60% - Акцент3 2" xfId="49" xr:uid="{00000000-0005-0000-0000-00002D000000}"/>
    <cellStyle name="60% - Акцент3 3" xfId="50" xr:uid="{00000000-0005-0000-0000-00002E000000}"/>
    <cellStyle name="60% - Акцент4 2" xfId="51" xr:uid="{00000000-0005-0000-0000-00002F000000}"/>
    <cellStyle name="60% - Акцент4 3" xfId="52" xr:uid="{00000000-0005-0000-0000-000030000000}"/>
    <cellStyle name="60% - Акцент5 2" xfId="53" xr:uid="{00000000-0005-0000-0000-000031000000}"/>
    <cellStyle name="60% - Акцент6 2" xfId="54" xr:uid="{00000000-0005-0000-0000-000032000000}"/>
    <cellStyle name="60% - Акцент6 3" xfId="55" xr:uid="{00000000-0005-0000-0000-000033000000}"/>
    <cellStyle name="Accent1" xfId="56" xr:uid="{00000000-0005-0000-0000-000034000000}"/>
    <cellStyle name="Accent2" xfId="57" xr:uid="{00000000-0005-0000-0000-000035000000}"/>
    <cellStyle name="Accent3" xfId="58" xr:uid="{00000000-0005-0000-0000-000036000000}"/>
    <cellStyle name="Accent4" xfId="59" xr:uid="{00000000-0005-0000-0000-000037000000}"/>
    <cellStyle name="Accent5" xfId="60" xr:uid="{00000000-0005-0000-0000-000038000000}"/>
    <cellStyle name="Accent6" xfId="61" xr:uid="{00000000-0005-0000-0000-000039000000}"/>
    <cellStyle name="Bad" xfId="62" xr:uid="{00000000-0005-0000-0000-00003A000000}"/>
    <cellStyle name="Calculation" xfId="63" xr:uid="{00000000-0005-0000-0000-00003B000000}"/>
    <cellStyle name="Calculation 2" xfId="221" xr:uid="{00000000-0005-0000-0000-00003C000000}"/>
    <cellStyle name="Check Cell" xfId="64" xr:uid="{00000000-0005-0000-0000-00003D000000}"/>
    <cellStyle name="Currency_TapePivot" xfId="65" xr:uid="{00000000-0005-0000-0000-00003E000000}"/>
    <cellStyle name="Excel Built-in Normal" xfId="66" xr:uid="{00000000-0005-0000-0000-00003F000000}"/>
    <cellStyle name="Explanatory Text" xfId="67" xr:uid="{00000000-0005-0000-0000-000040000000}"/>
    <cellStyle name="Flag" xfId="68" xr:uid="{00000000-0005-0000-0000-000041000000}"/>
    <cellStyle name="Good" xfId="69" xr:uid="{00000000-0005-0000-0000-000042000000}"/>
    <cellStyle name="Heading 1" xfId="70" xr:uid="{00000000-0005-0000-0000-000043000000}"/>
    <cellStyle name="Heading 2" xfId="71" xr:uid="{00000000-0005-0000-0000-000044000000}"/>
    <cellStyle name="Heading 3" xfId="72" xr:uid="{00000000-0005-0000-0000-000045000000}"/>
    <cellStyle name="Heading 4" xfId="73" xr:uid="{00000000-0005-0000-0000-000046000000}"/>
    <cellStyle name="Input" xfId="74" xr:uid="{00000000-0005-0000-0000-000047000000}"/>
    <cellStyle name="Input 2" xfId="222" xr:uid="{00000000-0005-0000-0000-000048000000}"/>
    <cellStyle name="Linked Cell" xfId="75" xr:uid="{00000000-0005-0000-0000-000049000000}"/>
    <cellStyle name="Neutral" xfId="76" xr:uid="{00000000-0005-0000-0000-00004A000000}"/>
    <cellStyle name="Normal 2" xfId="77" xr:uid="{00000000-0005-0000-0000-00004B000000}"/>
    <cellStyle name="Normal_ALLOC1" xfId="78" xr:uid="{00000000-0005-0000-0000-00004C000000}"/>
    <cellStyle name="Note" xfId="79" xr:uid="{00000000-0005-0000-0000-00004D000000}"/>
    <cellStyle name="Note 2" xfId="223" xr:uid="{00000000-0005-0000-0000-00004E000000}"/>
    <cellStyle name="Option" xfId="80" xr:uid="{00000000-0005-0000-0000-00004F000000}"/>
    <cellStyle name="Output" xfId="81" xr:uid="{00000000-0005-0000-0000-000050000000}"/>
    <cellStyle name="Output 2" xfId="224" xr:uid="{00000000-0005-0000-0000-000051000000}"/>
    <cellStyle name="Price" xfId="82" xr:uid="{00000000-0005-0000-0000-000052000000}"/>
    <cellStyle name="S0" xfId="83" xr:uid="{00000000-0005-0000-0000-000053000000}"/>
    <cellStyle name="S1" xfId="84" xr:uid="{00000000-0005-0000-0000-000054000000}"/>
    <cellStyle name="S10" xfId="85" xr:uid="{00000000-0005-0000-0000-000055000000}"/>
    <cellStyle name="S11" xfId="86" xr:uid="{00000000-0005-0000-0000-000056000000}"/>
    <cellStyle name="S12" xfId="87" xr:uid="{00000000-0005-0000-0000-000057000000}"/>
    <cellStyle name="S13" xfId="88" xr:uid="{00000000-0005-0000-0000-000058000000}"/>
    <cellStyle name="S14" xfId="89" xr:uid="{00000000-0005-0000-0000-000059000000}"/>
    <cellStyle name="S15" xfId="90" xr:uid="{00000000-0005-0000-0000-00005A000000}"/>
    <cellStyle name="S15 2" xfId="225" xr:uid="{00000000-0005-0000-0000-00005B000000}"/>
    <cellStyle name="S16" xfId="91" xr:uid="{00000000-0005-0000-0000-00005C000000}"/>
    <cellStyle name="S2" xfId="92" xr:uid="{00000000-0005-0000-0000-00005D000000}"/>
    <cellStyle name="S29" xfId="93" xr:uid="{00000000-0005-0000-0000-00005E000000}"/>
    <cellStyle name="S3" xfId="94" xr:uid="{00000000-0005-0000-0000-00005F000000}"/>
    <cellStyle name="S4" xfId="95" xr:uid="{00000000-0005-0000-0000-000060000000}"/>
    <cellStyle name="S5" xfId="96" xr:uid="{00000000-0005-0000-0000-000061000000}"/>
    <cellStyle name="S6" xfId="97" xr:uid="{00000000-0005-0000-0000-000062000000}"/>
    <cellStyle name="S7" xfId="98" xr:uid="{00000000-0005-0000-0000-000063000000}"/>
    <cellStyle name="S70" xfId="99" xr:uid="{00000000-0005-0000-0000-000064000000}"/>
    <cellStyle name="S8" xfId="100" xr:uid="{00000000-0005-0000-0000-000065000000}"/>
    <cellStyle name="S9" xfId="101" xr:uid="{00000000-0005-0000-0000-000066000000}"/>
    <cellStyle name="Title" xfId="102" xr:uid="{00000000-0005-0000-0000-000067000000}"/>
    <cellStyle name="Total" xfId="103" xr:uid="{00000000-0005-0000-0000-000068000000}"/>
    <cellStyle name="Total 2" xfId="226" xr:uid="{00000000-0005-0000-0000-000069000000}"/>
    <cellStyle name="Unit" xfId="104" xr:uid="{00000000-0005-0000-0000-00006A000000}"/>
    <cellStyle name="Warning Text" xfId="105" xr:uid="{00000000-0005-0000-0000-00006B000000}"/>
    <cellStyle name="Акт" xfId="106" xr:uid="{00000000-0005-0000-0000-00006C000000}"/>
    <cellStyle name="АктМТСН" xfId="107" xr:uid="{00000000-0005-0000-0000-00006D000000}"/>
    <cellStyle name="Акцент1 2" xfId="108" xr:uid="{00000000-0005-0000-0000-00006E000000}"/>
    <cellStyle name="Акцент1 3" xfId="109" xr:uid="{00000000-0005-0000-0000-00006F000000}"/>
    <cellStyle name="Акцент2 2" xfId="110" xr:uid="{00000000-0005-0000-0000-000070000000}"/>
    <cellStyle name="Акцент3 2" xfId="111" xr:uid="{00000000-0005-0000-0000-000071000000}"/>
    <cellStyle name="Акцент4 2" xfId="112" xr:uid="{00000000-0005-0000-0000-000072000000}"/>
    <cellStyle name="Акцент4 3" xfId="113" xr:uid="{00000000-0005-0000-0000-000073000000}"/>
    <cellStyle name="Акцент5 2" xfId="114" xr:uid="{00000000-0005-0000-0000-000074000000}"/>
    <cellStyle name="Акцент6 2" xfId="115" xr:uid="{00000000-0005-0000-0000-000075000000}"/>
    <cellStyle name="Ввод  2" xfId="116" xr:uid="{00000000-0005-0000-0000-000076000000}"/>
    <cellStyle name="Ввод  2 2" xfId="227" xr:uid="{00000000-0005-0000-0000-000077000000}"/>
    <cellStyle name="Ввод  3" xfId="117" xr:uid="{00000000-0005-0000-0000-000078000000}"/>
    <cellStyle name="Ввод  3 2" xfId="228" xr:uid="{00000000-0005-0000-0000-000079000000}"/>
    <cellStyle name="ВедРесурсов" xfId="118" xr:uid="{00000000-0005-0000-0000-00007A000000}"/>
    <cellStyle name="ВедРесурсовАкт" xfId="119" xr:uid="{00000000-0005-0000-0000-00007B000000}"/>
    <cellStyle name="Вывод 2" xfId="120" xr:uid="{00000000-0005-0000-0000-00007C000000}"/>
    <cellStyle name="Вывод 2 2" xfId="229" xr:uid="{00000000-0005-0000-0000-00007D000000}"/>
    <cellStyle name="Вывод 3" xfId="121" xr:uid="{00000000-0005-0000-0000-00007E000000}"/>
    <cellStyle name="Вывод 3 2" xfId="230" xr:uid="{00000000-0005-0000-0000-00007F000000}"/>
    <cellStyle name="Вычисление 2" xfId="122" xr:uid="{00000000-0005-0000-0000-000080000000}"/>
    <cellStyle name="Вычисление 2 2" xfId="231" xr:uid="{00000000-0005-0000-0000-000081000000}"/>
    <cellStyle name="Вычисление 3" xfId="123" xr:uid="{00000000-0005-0000-0000-000082000000}"/>
    <cellStyle name="Вычисление 3 2" xfId="232" xr:uid="{00000000-0005-0000-0000-000083000000}"/>
    <cellStyle name="Гиперссылка 2" xfId="124" xr:uid="{00000000-0005-0000-0000-000084000000}"/>
    <cellStyle name="Гиперссылка 3" xfId="125" xr:uid="{00000000-0005-0000-0000-000085000000}"/>
    <cellStyle name="Гиперссылغа" xfId="126" xr:uid="{00000000-0005-0000-0000-000086000000}"/>
    <cellStyle name="Денежный 2" xfId="127" xr:uid="{00000000-0005-0000-0000-000087000000}"/>
    <cellStyle name="Дефектовка" xfId="128" xr:uid="{00000000-0005-0000-0000-000088000000}"/>
    <cellStyle name="Заголовок 1 2" xfId="129" xr:uid="{00000000-0005-0000-0000-000089000000}"/>
    <cellStyle name="Заголовок 1 3" xfId="130" xr:uid="{00000000-0005-0000-0000-00008A000000}"/>
    <cellStyle name="Заголовок 2 2" xfId="131" xr:uid="{00000000-0005-0000-0000-00008B000000}"/>
    <cellStyle name="Заголовок 2 3" xfId="132" xr:uid="{00000000-0005-0000-0000-00008C000000}"/>
    <cellStyle name="Заголовок 3 2" xfId="133" xr:uid="{00000000-0005-0000-0000-00008D000000}"/>
    <cellStyle name="Заголовок 3 3" xfId="134" xr:uid="{00000000-0005-0000-0000-00008E000000}"/>
    <cellStyle name="Заголовок 4 2" xfId="135" xr:uid="{00000000-0005-0000-0000-00008F000000}"/>
    <cellStyle name="Заголовок 4 3" xfId="136" xr:uid="{00000000-0005-0000-0000-000090000000}"/>
    <cellStyle name="Индексы" xfId="137" xr:uid="{00000000-0005-0000-0000-000091000000}"/>
    <cellStyle name="Итог 2" xfId="138" xr:uid="{00000000-0005-0000-0000-000092000000}"/>
    <cellStyle name="Итог 2 2" xfId="233" xr:uid="{00000000-0005-0000-0000-000093000000}"/>
    <cellStyle name="Итог 3" xfId="139" xr:uid="{00000000-0005-0000-0000-000094000000}"/>
    <cellStyle name="Итог 3 2" xfId="234" xr:uid="{00000000-0005-0000-0000-000095000000}"/>
    <cellStyle name="Итоги" xfId="140" xr:uid="{00000000-0005-0000-0000-000096000000}"/>
    <cellStyle name="ИтогоАктБазЦ" xfId="141" xr:uid="{00000000-0005-0000-0000-000097000000}"/>
    <cellStyle name="ИтогоАктБИМ" xfId="142" xr:uid="{00000000-0005-0000-0000-000098000000}"/>
    <cellStyle name="ИтогоАктРесМет" xfId="143" xr:uid="{00000000-0005-0000-0000-000099000000}"/>
    <cellStyle name="ИтогоБазЦ" xfId="144" xr:uid="{00000000-0005-0000-0000-00009A000000}"/>
    <cellStyle name="ИтогоБИМ" xfId="145" xr:uid="{00000000-0005-0000-0000-00009B000000}"/>
    <cellStyle name="ИтогоРесМет" xfId="146" xr:uid="{00000000-0005-0000-0000-00009C000000}"/>
    <cellStyle name="Контрольная ячейка 2" xfId="147" xr:uid="{00000000-0005-0000-0000-00009D000000}"/>
    <cellStyle name="ЛокСмета" xfId="148" xr:uid="{00000000-0005-0000-0000-00009E000000}"/>
    <cellStyle name="ЛокСмМТСН" xfId="149" xr:uid="{00000000-0005-0000-0000-00009F000000}"/>
    <cellStyle name="М29" xfId="150" xr:uid="{00000000-0005-0000-0000-0000A0000000}"/>
    <cellStyle name="Название 2" xfId="151" xr:uid="{00000000-0005-0000-0000-0000A1000000}"/>
    <cellStyle name="Название 3" xfId="152" xr:uid="{00000000-0005-0000-0000-0000A2000000}"/>
    <cellStyle name="Нейтральный 2" xfId="153" xr:uid="{00000000-0005-0000-0000-0000A3000000}"/>
    <cellStyle name="ОбСмета" xfId="154" xr:uid="{00000000-0005-0000-0000-0000A4000000}"/>
    <cellStyle name="ОбСмета 2" xfId="155" xr:uid="{00000000-0005-0000-0000-0000A5000000}"/>
    <cellStyle name="Обычный" xfId="0" builtinId="0"/>
    <cellStyle name="Обычный 10" xfId="1" xr:uid="{00000000-0005-0000-0000-0000A7000000}"/>
    <cellStyle name="Обычный 10 2" xfId="156" xr:uid="{00000000-0005-0000-0000-0000A8000000}"/>
    <cellStyle name="Обычный 10 2 2" xfId="235" xr:uid="{00000000-0005-0000-0000-0000A9000000}"/>
    <cellStyle name="Обычный 10 2 2 2" xfId="275" xr:uid="{00000000-0005-0000-0000-0000AA000000}"/>
    <cellStyle name="Обычный 10 2 2 2 2" xfId="351" xr:uid="{00000000-0005-0000-0000-0000AB000000}"/>
    <cellStyle name="Обычный 10 2 2 3" xfId="313" xr:uid="{00000000-0005-0000-0000-0000AC000000}"/>
    <cellStyle name="Обычный 10 2 3" xfId="258" xr:uid="{00000000-0005-0000-0000-0000AD000000}"/>
    <cellStyle name="Обычный 10 2 3 2" xfId="334" xr:uid="{00000000-0005-0000-0000-0000AE000000}"/>
    <cellStyle name="Обычный 10 2 4" xfId="293" xr:uid="{00000000-0005-0000-0000-0000AF000000}"/>
    <cellStyle name="Обычный 10 3" xfId="214" xr:uid="{00000000-0005-0000-0000-0000B0000000}"/>
    <cellStyle name="Обычный 10 3 2" xfId="251" xr:uid="{00000000-0005-0000-0000-0000B1000000}"/>
    <cellStyle name="Обычный 10 3 2 2" xfId="289" xr:uid="{00000000-0005-0000-0000-0000B2000000}"/>
    <cellStyle name="Обычный 10 3 2 2 2" xfId="365" xr:uid="{00000000-0005-0000-0000-0000B3000000}"/>
    <cellStyle name="Обычный 10 3 2 3" xfId="327" xr:uid="{00000000-0005-0000-0000-0000B4000000}"/>
    <cellStyle name="Обычный 10 3 3" xfId="272" xr:uid="{00000000-0005-0000-0000-0000B5000000}"/>
    <cellStyle name="Обычный 10 3 3 2" xfId="348" xr:uid="{00000000-0005-0000-0000-0000B6000000}"/>
    <cellStyle name="Обычный 10 3 4" xfId="307" xr:uid="{00000000-0005-0000-0000-0000B7000000}"/>
    <cellStyle name="Обычный 10 4" xfId="219" xr:uid="{00000000-0005-0000-0000-0000B8000000}"/>
    <cellStyle name="Обычный 10 4 2" xfId="273" xr:uid="{00000000-0005-0000-0000-0000B9000000}"/>
    <cellStyle name="Обычный 10 4 2 2" xfId="349" xr:uid="{00000000-0005-0000-0000-0000BA000000}"/>
    <cellStyle name="Обычный 10 4 3" xfId="311" xr:uid="{00000000-0005-0000-0000-0000BB000000}"/>
    <cellStyle name="Обычный 10 5" xfId="256" xr:uid="{00000000-0005-0000-0000-0000BC000000}"/>
    <cellStyle name="Обычный 10 5 2" xfId="332" xr:uid="{00000000-0005-0000-0000-0000BD000000}"/>
    <cellStyle name="Обычный 10 6" xfId="291" xr:uid="{00000000-0005-0000-0000-0000BE000000}"/>
    <cellStyle name="Обычный 11" xfId="157" xr:uid="{00000000-0005-0000-0000-0000BF000000}"/>
    <cellStyle name="Обычный 11 2" xfId="158" xr:uid="{00000000-0005-0000-0000-0000C0000000}"/>
    <cellStyle name="Обычный 11 3" xfId="236" xr:uid="{00000000-0005-0000-0000-0000C1000000}"/>
    <cellStyle name="Обычный 11 3 2" xfId="276" xr:uid="{00000000-0005-0000-0000-0000C2000000}"/>
    <cellStyle name="Обычный 11 3 2 2" xfId="352" xr:uid="{00000000-0005-0000-0000-0000C3000000}"/>
    <cellStyle name="Обычный 11 3 3" xfId="314" xr:uid="{00000000-0005-0000-0000-0000C4000000}"/>
    <cellStyle name="Обычный 11 4" xfId="259" xr:uid="{00000000-0005-0000-0000-0000C5000000}"/>
    <cellStyle name="Обычный 11 4 2" xfId="335" xr:uid="{00000000-0005-0000-0000-0000C6000000}"/>
    <cellStyle name="Обычный 11 5" xfId="294" xr:uid="{00000000-0005-0000-0000-0000C7000000}"/>
    <cellStyle name="Обычный 12" xfId="159" xr:uid="{00000000-0005-0000-0000-0000C8000000}"/>
    <cellStyle name="Обычный 12 2" xfId="237" xr:uid="{00000000-0005-0000-0000-0000C9000000}"/>
    <cellStyle name="Обычный 12 2 2" xfId="277" xr:uid="{00000000-0005-0000-0000-0000CA000000}"/>
    <cellStyle name="Обычный 12 2 2 2" xfId="353" xr:uid="{00000000-0005-0000-0000-0000CB000000}"/>
    <cellStyle name="Обычный 12 2 3" xfId="315" xr:uid="{00000000-0005-0000-0000-0000CC000000}"/>
    <cellStyle name="Обычный 12 3" xfId="260" xr:uid="{00000000-0005-0000-0000-0000CD000000}"/>
    <cellStyle name="Обычный 12 3 2" xfId="336" xr:uid="{00000000-0005-0000-0000-0000CE000000}"/>
    <cellStyle name="Обычный 12 4" xfId="295" xr:uid="{00000000-0005-0000-0000-0000CF000000}"/>
    <cellStyle name="Обычный 13" xfId="160" xr:uid="{00000000-0005-0000-0000-0000D0000000}"/>
    <cellStyle name="Обычный 13 2" xfId="238" xr:uid="{00000000-0005-0000-0000-0000D1000000}"/>
    <cellStyle name="Обычный 13 2 2" xfId="278" xr:uid="{00000000-0005-0000-0000-0000D2000000}"/>
    <cellStyle name="Обычный 13 2 2 2" xfId="354" xr:uid="{00000000-0005-0000-0000-0000D3000000}"/>
    <cellStyle name="Обычный 13 2 3" xfId="316" xr:uid="{00000000-0005-0000-0000-0000D4000000}"/>
    <cellStyle name="Обычный 13 3" xfId="261" xr:uid="{00000000-0005-0000-0000-0000D5000000}"/>
    <cellStyle name="Обычный 13 3 2" xfId="337" xr:uid="{00000000-0005-0000-0000-0000D6000000}"/>
    <cellStyle name="Обычный 13 4" xfId="296" xr:uid="{00000000-0005-0000-0000-0000D7000000}"/>
    <cellStyle name="Обычный 14" xfId="161" xr:uid="{00000000-0005-0000-0000-0000D8000000}"/>
    <cellStyle name="Обычный 14 2" xfId="210" xr:uid="{00000000-0005-0000-0000-0000D9000000}"/>
    <cellStyle name="Обычный 15" xfId="209" xr:uid="{00000000-0005-0000-0000-0000DA000000}"/>
    <cellStyle name="Обычный 16" xfId="211" xr:uid="{00000000-0005-0000-0000-0000DB000000}"/>
    <cellStyle name="Обычный 16 2" xfId="162" xr:uid="{00000000-0005-0000-0000-0000DC000000}"/>
    <cellStyle name="Обычный 16 2 2" xfId="239" xr:uid="{00000000-0005-0000-0000-0000DD000000}"/>
    <cellStyle name="Обычный 16 2 2 2" xfId="279" xr:uid="{00000000-0005-0000-0000-0000DE000000}"/>
    <cellStyle name="Обычный 16 2 2 2 2" xfId="355" xr:uid="{00000000-0005-0000-0000-0000DF000000}"/>
    <cellStyle name="Обычный 16 2 2 3" xfId="317" xr:uid="{00000000-0005-0000-0000-0000E0000000}"/>
    <cellStyle name="Обычный 16 2 3" xfId="262" xr:uid="{00000000-0005-0000-0000-0000E1000000}"/>
    <cellStyle name="Обычный 16 2 3 2" xfId="338" xr:uid="{00000000-0005-0000-0000-0000E2000000}"/>
    <cellStyle name="Обычный 16 2 4" xfId="297" xr:uid="{00000000-0005-0000-0000-0000E3000000}"/>
    <cellStyle name="Обычный 17" xfId="212" xr:uid="{00000000-0005-0000-0000-0000E4000000}"/>
    <cellStyle name="Обычный 18" xfId="216" xr:uid="{00000000-0005-0000-0000-0000E5000000}"/>
    <cellStyle name="Обычный 2" xfId="2" xr:uid="{00000000-0005-0000-0000-0000E6000000}"/>
    <cellStyle name="Обычный 2 2" xfId="163" xr:uid="{00000000-0005-0000-0000-0000E7000000}"/>
    <cellStyle name="Обычный 2 3" xfId="164" xr:uid="{00000000-0005-0000-0000-0000E8000000}"/>
    <cellStyle name="Обычный 2 4" xfId="165" xr:uid="{00000000-0005-0000-0000-0000E9000000}"/>
    <cellStyle name="Обычный 2 4 2" xfId="166" xr:uid="{00000000-0005-0000-0000-0000EA000000}"/>
    <cellStyle name="Обычный 2 4 2 2" xfId="241" xr:uid="{00000000-0005-0000-0000-0000EB000000}"/>
    <cellStyle name="Обычный 2 4 2 2 2" xfId="281" xr:uid="{00000000-0005-0000-0000-0000EC000000}"/>
    <cellStyle name="Обычный 2 4 2 2 2 2" xfId="357" xr:uid="{00000000-0005-0000-0000-0000ED000000}"/>
    <cellStyle name="Обычный 2 4 2 2 3" xfId="319" xr:uid="{00000000-0005-0000-0000-0000EE000000}"/>
    <cellStyle name="Обычный 2 4 2 3" xfId="264" xr:uid="{00000000-0005-0000-0000-0000EF000000}"/>
    <cellStyle name="Обычный 2 4 2 3 2" xfId="340" xr:uid="{00000000-0005-0000-0000-0000F0000000}"/>
    <cellStyle name="Обычный 2 4 2 4" xfId="299" xr:uid="{00000000-0005-0000-0000-0000F1000000}"/>
    <cellStyle name="Обычный 2 4 3" xfId="213" xr:uid="{00000000-0005-0000-0000-0000F2000000}"/>
    <cellStyle name="Обычный 2 4 3 2" xfId="250" xr:uid="{00000000-0005-0000-0000-0000F3000000}"/>
    <cellStyle name="Обычный 2 4 3 2 2" xfId="288" xr:uid="{00000000-0005-0000-0000-0000F4000000}"/>
    <cellStyle name="Обычный 2 4 3 2 2 2" xfId="364" xr:uid="{00000000-0005-0000-0000-0000F5000000}"/>
    <cellStyle name="Обычный 2 4 3 2 3" xfId="326" xr:uid="{00000000-0005-0000-0000-0000F6000000}"/>
    <cellStyle name="Обычный 2 4 3 3" xfId="271" xr:uid="{00000000-0005-0000-0000-0000F7000000}"/>
    <cellStyle name="Обычный 2 4 3 3 2" xfId="347" xr:uid="{00000000-0005-0000-0000-0000F8000000}"/>
    <cellStyle name="Обычный 2 4 3 4" xfId="306" xr:uid="{00000000-0005-0000-0000-0000F9000000}"/>
    <cellStyle name="Обычный 2 4 4" xfId="240" xr:uid="{00000000-0005-0000-0000-0000FA000000}"/>
    <cellStyle name="Обычный 2 4 4 2" xfId="280" xr:uid="{00000000-0005-0000-0000-0000FB000000}"/>
    <cellStyle name="Обычный 2 4 4 2 2" xfId="356" xr:uid="{00000000-0005-0000-0000-0000FC000000}"/>
    <cellStyle name="Обычный 2 4 4 3" xfId="318" xr:uid="{00000000-0005-0000-0000-0000FD000000}"/>
    <cellStyle name="Обычный 2 4 5" xfId="263" xr:uid="{00000000-0005-0000-0000-0000FE000000}"/>
    <cellStyle name="Обычный 2 4 5 2" xfId="339" xr:uid="{00000000-0005-0000-0000-0000FF000000}"/>
    <cellStyle name="Обычный 2 4 6" xfId="298" xr:uid="{00000000-0005-0000-0000-000000010000}"/>
    <cellStyle name="Обычный 2 5" xfId="167" xr:uid="{00000000-0005-0000-0000-000001010000}"/>
    <cellStyle name="Обычный 2 5 2" xfId="242" xr:uid="{00000000-0005-0000-0000-000002010000}"/>
    <cellStyle name="Обычный 2 5 2 2" xfId="282" xr:uid="{00000000-0005-0000-0000-000003010000}"/>
    <cellStyle name="Обычный 2 5 2 2 2" xfId="358" xr:uid="{00000000-0005-0000-0000-000004010000}"/>
    <cellStyle name="Обычный 2 5 2 3" xfId="320" xr:uid="{00000000-0005-0000-0000-000005010000}"/>
    <cellStyle name="Обычный 2 5 3" xfId="265" xr:uid="{00000000-0005-0000-0000-000006010000}"/>
    <cellStyle name="Обычный 2 5 3 2" xfId="341" xr:uid="{00000000-0005-0000-0000-000007010000}"/>
    <cellStyle name="Обычный 2 5 4" xfId="300" xr:uid="{00000000-0005-0000-0000-000008010000}"/>
    <cellStyle name="Обычный 2 6" xfId="168" xr:uid="{00000000-0005-0000-0000-000009010000}"/>
    <cellStyle name="Обычный 2 6 2" xfId="243" xr:uid="{00000000-0005-0000-0000-00000A010000}"/>
    <cellStyle name="Обычный 2 6 2 2" xfId="283" xr:uid="{00000000-0005-0000-0000-00000B010000}"/>
    <cellStyle name="Обычный 2 6 2 2 2" xfId="359" xr:uid="{00000000-0005-0000-0000-00000C010000}"/>
    <cellStyle name="Обычный 2 6 2 3" xfId="321" xr:uid="{00000000-0005-0000-0000-00000D010000}"/>
    <cellStyle name="Обычный 2 6 3" xfId="266" xr:uid="{00000000-0005-0000-0000-00000E010000}"/>
    <cellStyle name="Обычный 2 6 3 2" xfId="342" xr:uid="{00000000-0005-0000-0000-00000F010000}"/>
    <cellStyle name="Обычный 2 6 4" xfId="301" xr:uid="{00000000-0005-0000-0000-000010010000}"/>
    <cellStyle name="Обычный 2 7" xfId="220" xr:uid="{00000000-0005-0000-0000-000011010000}"/>
    <cellStyle name="Обычный 2 7 2" xfId="274" xr:uid="{00000000-0005-0000-0000-000012010000}"/>
    <cellStyle name="Обычный 2 7 2 2" xfId="350" xr:uid="{00000000-0005-0000-0000-000013010000}"/>
    <cellStyle name="Обычный 2 7 3" xfId="312" xr:uid="{00000000-0005-0000-0000-000014010000}"/>
    <cellStyle name="Обычный 2 8" xfId="257" xr:uid="{00000000-0005-0000-0000-000015010000}"/>
    <cellStyle name="Обычный 2 8 2" xfId="333" xr:uid="{00000000-0005-0000-0000-000016010000}"/>
    <cellStyle name="Обычный 2 9" xfId="292" xr:uid="{00000000-0005-0000-0000-000017010000}"/>
    <cellStyle name="Обычный 2_!!!ССР+Калькуляции 30-31км КЛН" xfId="169" xr:uid="{00000000-0005-0000-0000-000018010000}"/>
    <cellStyle name="Обычный 3" xfId="3" xr:uid="{00000000-0005-0000-0000-000019010000}"/>
    <cellStyle name="Обычный 3 2" xfId="170" xr:uid="{00000000-0005-0000-0000-00001A010000}"/>
    <cellStyle name="Обычный 3 3" xfId="171" xr:uid="{00000000-0005-0000-0000-00001B010000}"/>
    <cellStyle name="Обычный 3_(Голубкова 17.06.2012г.)CCР_7_этап-1 очередь -19.06.2012г-ОТКОРРЕКТИРОВАНО ПО ЗАМ. ГГЭ" xfId="172" xr:uid="{00000000-0005-0000-0000-00001C010000}"/>
    <cellStyle name="Обычный 4" xfId="173" xr:uid="{00000000-0005-0000-0000-00001D010000}"/>
    <cellStyle name="Обычный 4 2" xfId="174" xr:uid="{00000000-0005-0000-0000-00001E010000}"/>
    <cellStyle name="Обычный 5" xfId="175" xr:uid="{00000000-0005-0000-0000-00001F010000}"/>
    <cellStyle name="Обычный 6" xfId="176" xr:uid="{00000000-0005-0000-0000-000020010000}"/>
    <cellStyle name="Обычный 7" xfId="177" xr:uid="{00000000-0005-0000-0000-000021010000}"/>
    <cellStyle name="Обычный 8" xfId="178" xr:uid="{00000000-0005-0000-0000-000022010000}"/>
    <cellStyle name="Обычный 8 2" xfId="179" xr:uid="{00000000-0005-0000-0000-000023010000}"/>
    <cellStyle name="Обычный 8 2 2" xfId="245" xr:uid="{00000000-0005-0000-0000-000024010000}"/>
    <cellStyle name="Обычный 8 2 2 2" xfId="285" xr:uid="{00000000-0005-0000-0000-000025010000}"/>
    <cellStyle name="Обычный 8 2 2 2 2" xfId="361" xr:uid="{00000000-0005-0000-0000-000026010000}"/>
    <cellStyle name="Обычный 8 2 2 3" xfId="323" xr:uid="{00000000-0005-0000-0000-000027010000}"/>
    <cellStyle name="Обычный 8 2 3" xfId="268" xr:uid="{00000000-0005-0000-0000-000028010000}"/>
    <cellStyle name="Обычный 8 2 3 2" xfId="344" xr:uid="{00000000-0005-0000-0000-000029010000}"/>
    <cellStyle name="Обычный 8 2 4" xfId="303" xr:uid="{00000000-0005-0000-0000-00002A010000}"/>
    <cellStyle name="Обычный 8 3" xfId="180" xr:uid="{00000000-0005-0000-0000-00002B010000}"/>
    <cellStyle name="Обычный 8 3 2" xfId="246" xr:uid="{00000000-0005-0000-0000-00002C010000}"/>
    <cellStyle name="Обычный 8 3 2 2" xfId="286" xr:uid="{00000000-0005-0000-0000-00002D010000}"/>
    <cellStyle name="Обычный 8 3 2 2 2" xfId="362" xr:uid="{00000000-0005-0000-0000-00002E010000}"/>
    <cellStyle name="Обычный 8 3 2 3" xfId="324" xr:uid="{00000000-0005-0000-0000-00002F010000}"/>
    <cellStyle name="Обычный 8 3 3" xfId="269" xr:uid="{00000000-0005-0000-0000-000030010000}"/>
    <cellStyle name="Обычный 8 3 3 2" xfId="345" xr:uid="{00000000-0005-0000-0000-000031010000}"/>
    <cellStyle name="Обычный 8 3 4" xfId="304" xr:uid="{00000000-0005-0000-0000-000032010000}"/>
    <cellStyle name="Обычный 8 4" xfId="244" xr:uid="{00000000-0005-0000-0000-000033010000}"/>
    <cellStyle name="Обычный 8 4 2" xfId="284" xr:uid="{00000000-0005-0000-0000-000034010000}"/>
    <cellStyle name="Обычный 8 4 2 2" xfId="360" xr:uid="{00000000-0005-0000-0000-000035010000}"/>
    <cellStyle name="Обычный 8 4 3" xfId="322" xr:uid="{00000000-0005-0000-0000-000036010000}"/>
    <cellStyle name="Обычный 8 5" xfId="267" xr:uid="{00000000-0005-0000-0000-000037010000}"/>
    <cellStyle name="Обычный 8 5 2" xfId="343" xr:uid="{00000000-0005-0000-0000-000038010000}"/>
    <cellStyle name="Обычный 8 6" xfId="302" xr:uid="{00000000-0005-0000-0000-000039010000}"/>
    <cellStyle name="Обычный 9" xfId="181" xr:uid="{00000000-0005-0000-0000-00003A010000}"/>
    <cellStyle name="Обычный 9 2" xfId="247" xr:uid="{00000000-0005-0000-0000-00003B010000}"/>
    <cellStyle name="Обычный 9 2 2" xfId="287" xr:uid="{00000000-0005-0000-0000-00003C010000}"/>
    <cellStyle name="Обычный 9 2 2 2" xfId="363" xr:uid="{00000000-0005-0000-0000-00003D010000}"/>
    <cellStyle name="Обычный 9 2 3" xfId="325" xr:uid="{00000000-0005-0000-0000-00003E010000}"/>
    <cellStyle name="Обычный 9 3" xfId="270" xr:uid="{00000000-0005-0000-0000-00003F010000}"/>
    <cellStyle name="Обычный 9 3 2" xfId="346" xr:uid="{00000000-0005-0000-0000-000040010000}"/>
    <cellStyle name="Обычный 9 4" xfId="305" xr:uid="{00000000-0005-0000-0000-000041010000}"/>
    <cellStyle name="Параметр" xfId="182" xr:uid="{00000000-0005-0000-0000-000042010000}"/>
    <cellStyle name="ПеременныеСметы" xfId="183" xr:uid="{00000000-0005-0000-0000-000043010000}"/>
    <cellStyle name="Плохой 2" xfId="184" xr:uid="{00000000-0005-0000-0000-000044010000}"/>
    <cellStyle name="Пояснение 2" xfId="185" xr:uid="{00000000-0005-0000-0000-000045010000}"/>
    <cellStyle name="Примечание 2" xfId="186" xr:uid="{00000000-0005-0000-0000-000046010000}"/>
    <cellStyle name="Примечание 2 2" xfId="248" xr:uid="{00000000-0005-0000-0000-000047010000}"/>
    <cellStyle name="Примечание 3" xfId="187" xr:uid="{00000000-0005-0000-0000-000048010000}"/>
    <cellStyle name="Примечание 3 2" xfId="249" xr:uid="{00000000-0005-0000-0000-000049010000}"/>
    <cellStyle name="Процентный 2" xfId="188" xr:uid="{00000000-0005-0000-0000-00004A010000}"/>
    <cellStyle name="РесСмета" xfId="189" xr:uid="{00000000-0005-0000-0000-00004B010000}"/>
    <cellStyle name="СводВедРес" xfId="190" xr:uid="{00000000-0005-0000-0000-00004C010000}"/>
    <cellStyle name="СводкаСтоимРаб" xfId="191" xr:uid="{00000000-0005-0000-0000-00004D010000}"/>
    <cellStyle name="СводРасч" xfId="192" xr:uid="{00000000-0005-0000-0000-00004E010000}"/>
    <cellStyle name="СводРасч 2" xfId="193" xr:uid="{00000000-0005-0000-0000-00004F010000}"/>
    <cellStyle name="Связанная ячейка 2" xfId="194" xr:uid="{00000000-0005-0000-0000-000050010000}"/>
    <cellStyle name="Список ресурсов" xfId="195" xr:uid="{00000000-0005-0000-0000-000051010000}"/>
    <cellStyle name="Текст предупреждения 2" xfId="196" xr:uid="{00000000-0005-0000-0000-000052010000}"/>
    <cellStyle name="Титул" xfId="197" xr:uid="{00000000-0005-0000-0000-000053010000}"/>
    <cellStyle name="Тысячи [0]_2_59" xfId="198" xr:uid="{00000000-0005-0000-0000-000054010000}"/>
    <cellStyle name="Тысячи_2_59" xfId="199" xr:uid="{00000000-0005-0000-0000-000055010000}"/>
    <cellStyle name="Финансовый" xfId="290" builtinId="3"/>
    <cellStyle name="Финансовый [0] 2" xfId="200" xr:uid="{00000000-0005-0000-0000-000057010000}"/>
    <cellStyle name="Финансовый 2" xfId="201" xr:uid="{00000000-0005-0000-0000-000058010000}"/>
    <cellStyle name="Финансовый 2 2" xfId="202" xr:uid="{00000000-0005-0000-0000-000059010000}"/>
    <cellStyle name="Финансовый 2_ВАХТА НОВАЯ" xfId="203" xr:uid="{00000000-0005-0000-0000-00005A010000}"/>
    <cellStyle name="Финансовый 3" xfId="204" xr:uid="{00000000-0005-0000-0000-00005B010000}"/>
    <cellStyle name="Финансовый 4" xfId="215" xr:uid="{00000000-0005-0000-0000-00005C010000}"/>
    <cellStyle name="Финансовый 4 2" xfId="252" xr:uid="{00000000-0005-0000-0000-00005D010000}"/>
    <cellStyle name="Финансовый 4 2 2" xfId="328" xr:uid="{00000000-0005-0000-0000-00005E010000}"/>
    <cellStyle name="Финансовый 4 3" xfId="308" xr:uid="{00000000-0005-0000-0000-00005F010000}"/>
    <cellStyle name="Финансовый 5" xfId="217" xr:uid="{00000000-0005-0000-0000-000060010000}"/>
    <cellStyle name="Финансовый 5 2" xfId="253" xr:uid="{00000000-0005-0000-0000-000061010000}"/>
    <cellStyle name="Финансовый 5 2 2" xfId="329" xr:uid="{00000000-0005-0000-0000-000062010000}"/>
    <cellStyle name="Финансовый 5 3" xfId="309" xr:uid="{00000000-0005-0000-0000-000063010000}"/>
    <cellStyle name="Финансовый 6" xfId="218" xr:uid="{00000000-0005-0000-0000-000064010000}"/>
    <cellStyle name="Финансовый 6 2" xfId="254" xr:uid="{00000000-0005-0000-0000-000065010000}"/>
    <cellStyle name="Финансовый 6 2 2" xfId="330" xr:uid="{00000000-0005-0000-0000-000066010000}"/>
    <cellStyle name="Финансовый 6 3" xfId="310" xr:uid="{00000000-0005-0000-0000-000067010000}"/>
    <cellStyle name="Финансовый 7" xfId="255" xr:uid="{00000000-0005-0000-0000-000068010000}"/>
    <cellStyle name="Финансовый 7 2" xfId="331" xr:uid="{00000000-0005-0000-0000-000069010000}"/>
    <cellStyle name="Финансовый 8" xfId="366" xr:uid="{00000000-0005-0000-0000-00006A010000}"/>
    <cellStyle name="Финансовый 9" xfId="367" xr:uid="{00000000-0005-0000-0000-00006B010000}"/>
    <cellStyle name="Хвост" xfId="205" xr:uid="{00000000-0005-0000-0000-00006C010000}"/>
    <cellStyle name="Хороший 2" xfId="206" xr:uid="{00000000-0005-0000-0000-00006D010000}"/>
    <cellStyle name="Ценник" xfId="207" xr:uid="{00000000-0005-0000-0000-00006E010000}"/>
    <cellStyle name="Экспертиза" xfId="208" xr:uid="{00000000-0005-0000-0000-00006F010000}"/>
  </cellStyles>
  <dxfs count="0"/>
  <tableStyles count="0" defaultTableStyle="TableStyleMedium2" defaultPivotStyle="PivotStyleLight16"/>
  <colors>
    <mruColors>
      <color rgb="FFFFFFCC"/>
      <color rgb="FFFFCCCC"/>
      <color rgb="FF66FFCC"/>
      <color rgb="FF0000FF"/>
      <color rgb="FF00FF00"/>
      <color rgb="FFCCFF99"/>
      <color rgb="FF009900"/>
      <color rgb="FF33CC33"/>
      <color rgb="FFCCCCFF"/>
      <color rgb="FF99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externalLink" Target="externalLinks/externalLink12.xml"/><Relationship Id="rId18" Type="http://schemas.openxmlformats.org/officeDocument/2006/relationships/externalLink" Target="externalLinks/externalLink17.xml"/><Relationship Id="rId26" Type="http://schemas.openxmlformats.org/officeDocument/2006/relationships/externalLink" Target="externalLinks/externalLink25.xml"/><Relationship Id="rId39" Type="http://schemas.openxmlformats.org/officeDocument/2006/relationships/externalLink" Target="externalLinks/externalLink38.xml"/><Relationship Id="rId21" Type="http://schemas.openxmlformats.org/officeDocument/2006/relationships/externalLink" Target="externalLinks/externalLink20.xml"/><Relationship Id="rId34" Type="http://schemas.openxmlformats.org/officeDocument/2006/relationships/externalLink" Target="externalLinks/externalLink33.xml"/><Relationship Id="rId42" Type="http://schemas.openxmlformats.org/officeDocument/2006/relationships/externalLink" Target="externalLinks/externalLink41.xml"/><Relationship Id="rId47" Type="http://schemas.openxmlformats.org/officeDocument/2006/relationships/externalLink" Target="externalLinks/externalLink46.xml"/><Relationship Id="rId50" Type="http://schemas.openxmlformats.org/officeDocument/2006/relationships/externalLink" Target="externalLinks/externalLink49.xml"/><Relationship Id="rId55" Type="http://schemas.openxmlformats.org/officeDocument/2006/relationships/externalLink" Target="externalLinks/externalLink54.xml"/><Relationship Id="rId63" Type="http://schemas.openxmlformats.org/officeDocument/2006/relationships/externalLink" Target="externalLinks/externalLink62.xml"/><Relationship Id="rId68" Type="http://schemas.openxmlformats.org/officeDocument/2006/relationships/externalLink" Target="externalLinks/externalLink67.xml"/><Relationship Id="rId76" Type="http://schemas.openxmlformats.org/officeDocument/2006/relationships/externalLink" Target="externalLinks/externalLink75.xml"/><Relationship Id="rId84" Type="http://schemas.openxmlformats.org/officeDocument/2006/relationships/externalLink" Target="externalLinks/externalLink83.xml"/><Relationship Id="rId89" Type="http://schemas.openxmlformats.org/officeDocument/2006/relationships/styles" Target="styles.xml"/><Relationship Id="rId7" Type="http://schemas.openxmlformats.org/officeDocument/2006/relationships/externalLink" Target="externalLinks/externalLink6.xml"/><Relationship Id="rId71" Type="http://schemas.openxmlformats.org/officeDocument/2006/relationships/externalLink" Target="externalLinks/externalLink70.xml"/><Relationship Id="rId2" Type="http://schemas.openxmlformats.org/officeDocument/2006/relationships/externalLink" Target="externalLinks/externalLink1.xml"/><Relationship Id="rId16" Type="http://schemas.openxmlformats.org/officeDocument/2006/relationships/externalLink" Target="externalLinks/externalLink15.xml"/><Relationship Id="rId29" Type="http://schemas.openxmlformats.org/officeDocument/2006/relationships/externalLink" Target="externalLinks/externalLink28.xml"/><Relationship Id="rId11" Type="http://schemas.openxmlformats.org/officeDocument/2006/relationships/externalLink" Target="externalLinks/externalLink10.xml"/><Relationship Id="rId24" Type="http://schemas.openxmlformats.org/officeDocument/2006/relationships/externalLink" Target="externalLinks/externalLink23.xml"/><Relationship Id="rId32" Type="http://schemas.openxmlformats.org/officeDocument/2006/relationships/externalLink" Target="externalLinks/externalLink31.xml"/><Relationship Id="rId37" Type="http://schemas.openxmlformats.org/officeDocument/2006/relationships/externalLink" Target="externalLinks/externalLink36.xml"/><Relationship Id="rId40" Type="http://schemas.openxmlformats.org/officeDocument/2006/relationships/externalLink" Target="externalLinks/externalLink39.xml"/><Relationship Id="rId45" Type="http://schemas.openxmlformats.org/officeDocument/2006/relationships/externalLink" Target="externalLinks/externalLink44.xml"/><Relationship Id="rId53" Type="http://schemas.openxmlformats.org/officeDocument/2006/relationships/externalLink" Target="externalLinks/externalLink52.xml"/><Relationship Id="rId58" Type="http://schemas.openxmlformats.org/officeDocument/2006/relationships/externalLink" Target="externalLinks/externalLink57.xml"/><Relationship Id="rId66" Type="http://schemas.openxmlformats.org/officeDocument/2006/relationships/externalLink" Target="externalLinks/externalLink65.xml"/><Relationship Id="rId74" Type="http://schemas.openxmlformats.org/officeDocument/2006/relationships/externalLink" Target="externalLinks/externalLink73.xml"/><Relationship Id="rId79" Type="http://schemas.openxmlformats.org/officeDocument/2006/relationships/externalLink" Target="externalLinks/externalLink78.xml"/><Relationship Id="rId87" Type="http://schemas.openxmlformats.org/officeDocument/2006/relationships/externalLink" Target="externalLinks/externalLink86.xml"/><Relationship Id="rId5" Type="http://schemas.openxmlformats.org/officeDocument/2006/relationships/externalLink" Target="externalLinks/externalLink4.xml"/><Relationship Id="rId61" Type="http://schemas.openxmlformats.org/officeDocument/2006/relationships/externalLink" Target="externalLinks/externalLink60.xml"/><Relationship Id="rId82" Type="http://schemas.openxmlformats.org/officeDocument/2006/relationships/externalLink" Target="externalLinks/externalLink81.xml"/><Relationship Id="rId90" Type="http://schemas.openxmlformats.org/officeDocument/2006/relationships/sharedStrings" Target="sharedStrings.xml"/><Relationship Id="rId19" Type="http://schemas.openxmlformats.org/officeDocument/2006/relationships/externalLink" Target="externalLinks/externalLink18.xml"/><Relationship Id="rId14" Type="http://schemas.openxmlformats.org/officeDocument/2006/relationships/externalLink" Target="externalLinks/externalLink13.xml"/><Relationship Id="rId22" Type="http://schemas.openxmlformats.org/officeDocument/2006/relationships/externalLink" Target="externalLinks/externalLink21.xml"/><Relationship Id="rId27" Type="http://schemas.openxmlformats.org/officeDocument/2006/relationships/externalLink" Target="externalLinks/externalLink26.xml"/><Relationship Id="rId30" Type="http://schemas.openxmlformats.org/officeDocument/2006/relationships/externalLink" Target="externalLinks/externalLink29.xml"/><Relationship Id="rId35" Type="http://schemas.openxmlformats.org/officeDocument/2006/relationships/externalLink" Target="externalLinks/externalLink34.xml"/><Relationship Id="rId43" Type="http://schemas.openxmlformats.org/officeDocument/2006/relationships/externalLink" Target="externalLinks/externalLink42.xml"/><Relationship Id="rId48" Type="http://schemas.openxmlformats.org/officeDocument/2006/relationships/externalLink" Target="externalLinks/externalLink47.xml"/><Relationship Id="rId56" Type="http://schemas.openxmlformats.org/officeDocument/2006/relationships/externalLink" Target="externalLinks/externalLink55.xml"/><Relationship Id="rId64" Type="http://schemas.openxmlformats.org/officeDocument/2006/relationships/externalLink" Target="externalLinks/externalLink63.xml"/><Relationship Id="rId69" Type="http://schemas.openxmlformats.org/officeDocument/2006/relationships/externalLink" Target="externalLinks/externalLink68.xml"/><Relationship Id="rId77" Type="http://schemas.openxmlformats.org/officeDocument/2006/relationships/externalLink" Target="externalLinks/externalLink76.xml"/><Relationship Id="rId8" Type="http://schemas.openxmlformats.org/officeDocument/2006/relationships/externalLink" Target="externalLinks/externalLink7.xml"/><Relationship Id="rId51" Type="http://schemas.openxmlformats.org/officeDocument/2006/relationships/externalLink" Target="externalLinks/externalLink50.xml"/><Relationship Id="rId72" Type="http://schemas.openxmlformats.org/officeDocument/2006/relationships/externalLink" Target="externalLinks/externalLink71.xml"/><Relationship Id="rId80" Type="http://schemas.openxmlformats.org/officeDocument/2006/relationships/externalLink" Target="externalLinks/externalLink79.xml"/><Relationship Id="rId85" Type="http://schemas.openxmlformats.org/officeDocument/2006/relationships/externalLink" Target="externalLinks/externalLink84.xml"/><Relationship Id="rId3" Type="http://schemas.openxmlformats.org/officeDocument/2006/relationships/externalLink" Target="externalLinks/externalLink2.xml"/><Relationship Id="rId12" Type="http://schemas.openxmlformats.org/officeDocument/2006/relationships/externalLink" Target="externalLinks/externalLink11.xml"/><Relationship Id="rId17" Type="http://schemas.openxmlformats.org/officeDocument/2006/relationships/externalLink" Target="externalLinks/externalLink16.xml"/><Relationship Id="rId25" Type="http://schemas.openxmlformats.org/officeDocument/2006/relationships/externalLink" Target="externalLinks/externalLink24.xml"/><Relationship Id="rId33" Type="http://schemas.openxmlformats.org/officeDocument/2006/relationships/externalLink" Target="externalLinks/externalLink32.xml"/><Relationship Id="rId38" Type="http://schemas.openxmlformats.org/officeDocument/2006/relationships/externalLink" Target="externalLinks/externalLink37.xml"/><Relationship Id="rId46" Type="http://schemas.openxmlformats.org/officeDocument/2006/relationships/externalLink" Target="externalLinks/externalLink45.xml"/><Relationship Id="rId59" Type="http://schemas.openxmlformats.org/officeDocument/2006/relationships/externalLink" Target="externalLinks/externalLink58.xml"/><Relationship Id="rId67" Type="http://schemas.openxmlformats.org/officeDocument/2006/relationships/externalLink" Target="externalLinks/externalLink66.xml"/><Relationship Id="rId20" Type="http://schemas.openxmlformats.org/officeDocument/2006/relationships/externalLink" Target="externalLinks/externalLink19.xml"/><Relationship Id="rId41" Type="http://schemas.openxmlformats.org/officeDocument/2006/relationships/externalLink" Target="externalLinks/externalLink40.xml"/><Relationship Id="rId54" Type="http://schemas.openxmlformats.org/officeDocument/2006/relationships/externalLink" Target="externalLinks/externalLink53.xml"/><Relationship Id="rId62" Type="http://schemas.openxmlformats.org/officeDocument/2006/relationships/externalLink" Target="externalLinks/externalLink61.xml"/><Relationship Id="rId70" Type="http://schemas.openxmlformats.org/officeDocument/2006/relationships/externalLink" Target="externalLinks/externalLink69.xml"/><Relationship Id="rId75" Type="http://schemas.openxmlformats.org/officeDocument/2006/relationships/externalLink" Target="externalLinks/externalLink74.xml"/><Relationship Id="rId83" Type="http://schemas.openxmlformats.org/officeDocument/2006/relationships/externalLink" Target="externalLinks/externalLink82.xml"/><Relationship Id="rId88" Type="http://schemas.openxmlformats.org/officeDocument/2006/relationships/theme" Target="theme/theme1.xml"/><Relationship Id="rId91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5" Type="http://schemas.openxmlformats.org/officeDocument/2006/relationships/externalLink" Target="externalLinks/externalLink14.xml"/><Relationship Id="rId23" Type="http://schemas.openxmlformats.org/officeDocument/2006/relationships/externalLink" Target="externalLinks/externalLink22.xml"/><Relationship Id="rId28" Type="http://schemas.openxmlformats.org/officeDocument/2006/relationships/externalLink" Target="externalLinks/externalLink27.xml"/><Relationship Id="rId36" Type="http://schemas.openxmlformats.org/officeDocument/2006/relationships/externalLink" Target="externalLinks/externalLink35.xml"/><Relationship Id="rId49" Type="http://schemas.openxmlformats.org/officeDocument/2006/relationships/externalLink" Target="externalLinks/externalLink48.xml"/><Relationship Id="rId57" Type="http://schemas.openxmlformats.org/officeDocument/2006/relationships/externalLink" Target="externalLinks/externalLink56.xml"/><Relationship Id="rId10" Type="http://schemas.openxmlformats.org/officeDocument/2006/relationships/externalLink" Target="externalLinks/externalLink9.xml"/><Relationship Id="rId31" Type="http://schemas.openxmlformats.org/officeDocument/2006/relationships/externalLink" Target="externalLinks/externalLink30.xml"/><Relationship Id="rId44" Type="http://schemas.openxmlformats.org/officeDocument/2006/relationships/externalLink" Target="externalLinks/externalLink43.xml"/><Relationship Id="rId52" Type="http://schemas.openxmlformats.org/officeDocument/2006/relationships/externalLink" Target="externalLinks/externalLink51.xml"/><Relationship Id="rId60" Type="http://schemas.openxmlformats.org/officeDocument/2006/relationships/externalLink" Target="externalLinks/externalLink59.xml"/><Relationship Id="rId65" Type="http://schemas.openxmlformats.org/officeDocument/2006/relationships/externalLink" Target="externalLinks/externalLink64.xml"/><Relationship Id="rId73" Type="http://schemas.openxmlformats.org/officeDocument/2006/relationships/externalLink" Target="externalLinks/externalLink72.xml"/><Relationship Id="rId78" Type="http://schemas.openxmlformats.org/officeDocument/2006/relationships/externalLink" Target="externalLinks/externalLink77.xml"/><Relationship Id="rId81" Type="http://schemas.openxmlformats.org/officeDocument/2006/relationships/externalLink" Target="externalLinks/externalLink80.xml"/><Relationship Id="rId86" Type="http://schemas.openxmlformats.org/officeDocument/2006/relationships/externalLink" Target="externalLinks/externalLink85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28\d\&#1057;&#1084;&#1077;&#1090;&#1099;2\SMETA\SM159&#1076;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28\c\&#1052;&#1086;&#1080;%20&#1076;&#1086;&#1082;&#1091;&#1084;&#1077;&#1085;&#1090;&#1099;\&#1057;&#1084;&#1077;&#1090;&#1099;\181%20%20&#1056;&#1077;&#1084;&#1086;&#1085;&#1090;%2046&#1050;&#1052;(&#1082;&#1072;&#1090;&#1072;&#1083;&#1086;&#1075;%20&#1052;.&#1086;&#1073;&#1083;.)\SM110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MROOT\Common\Users\&#1050;&#1080;&#1095;&#1080;&#1075;&#1080;&#1085;&#1072;&#1045;\&#1052;&#1086;&#1080;%20&#1076;&#1086;&#1082;&#1091;&#1084;&#1077;&#1085;&#1090;&#1099;\&#1057;&#1084;&#1077;&#1090;&#1099;\273%20&#1057;&#1086;&#1076;.&#1084;&#1086;&#1089;&#1090;%20&#1088;.&#1057;.&#1044;&#1086;&#1085;&#1077;&#1094;\SM116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meta2\d\&#1057;&#1084;&#1077;&#1090;&#1099;2\SMETA\SM145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28\c\&#1052;&#1086;&#1080;%20&#1076;&#1086;&#1082;&#1091;&#1084;&#1077;&#1085;&#1090;&#1099;\&#1057;&#1084;&#1077;&#1090;&#1099;\&#1057;&#1084;&#1077;&#1090;&#1099;2\Smeta%202001\SM97%20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28\c\&#1052;&#1086;&#1080;%20&#1076;&#1086;&#1082;&#1091;&#1084;&#1077;&#1085;&#1090;&#1099;\&#1057;&#1084;&#1077;&#1090;&#1099;\200&#1056;&#1052;%20&#1052;&#1086;&#1089;&#1090;%20&#1055;&#1086;&#1075;&#1072;&#1088;&#1097;&#1080;&#1085;&#1072;%20&#1082;&#1084;%2037+146\&#1041;&#1072;&#1079;&#1072;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28\c\&#1052;&#1086;&#1080;%20&#1076;&#1086;&#1082;&#1091;&#1084;&#1077;&#1085;&#1090;&#1099;\&#1057;&#1084;&#1077;&#1090;&#1099;\&#1057;&#1084;&#1077;&#1090;&#1099;2\Smeta%202001\SM66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28\c\&#1052;&#1086;&#1080;%20&#1076;&#1086;&#1082;&#1091;&#1084;&#1077;&#1085;&#1090;&#1099;\&#1057;&#1084;&#1077;&#1090;&#1099;\208%20&#1052;&#1086;&#1089;&#1090;%20&#1050;&#1088;&#1072;&#1089;&#1085;&#1072;&#1103;%20&#1082;&#1084;%20567%20(&#1042;&#1086;&#1088;.&#1086;&#1073;&#1083;.)\&#1041;&#1072;&#1079;&#1072;%2091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SM68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meta2\d\EXCEL\SMETA\SM74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meta2\d\&#1057;&#1084;&#1077;&#1090;&#1099;2\SMETA\SM9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98_3\c\&#1052;&#1086;&#1080;%20&#1076;&#1086;&#1082;&#1091;&#1084;&#1077;&#1085;&#1090;&#1099;\&#1057;&#1084;&#1077;&#1090;&#1099;\&#1057;&#1084;&#1077;&#1090;&#1099;2\SMETA\SM159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SM448&#1058;O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28\c\&#1052;&#1086;&#1080;%20&#1076;&#1086;&#1082;&#1091;&#1084;&#1077;&#1085;&#1090;&#1099;\&#1057;&#1084;&#1077;&#1090;&#1099;\188%20&#1052;&#1086;&#1089;&#1090;%20&#1058;&#1091;&#1088;&#1076;&#1077;&#1081;%20&#1082;&#1084;%20284&#1082;&#1084;%20(&#1058;&#1091;&#1083;.&#1086;&#1073;&#1083;.)\&#1073;&#1072;&#1079;84%20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SM59B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&#1089;&#1077;&#1088;&#1074;&#1077;&#1088;%20&#1090;&#1077;&#1082;&#1091;&#1097;&#1080;&#1093;%20&#1087;&#1088;&#1086;&#1077;&#1082;&#1090;&#1086;&#1074;\DOCUME~1\GOLUBK~1\LOCALS~1\Temp\Rar$DI04.578\&#1052;&#1086;&#1080;%20&#1076;&#1086;&#1082;&#1091;&#1084;&#1077;&#1085;&#1090;&#1099;\&#1057;&#1084;&#1077;&#1090;&#1099;\222%20&#1052;&#1086;&#1089;&#1090;%20&#1063;&#1077;&#1088;&#1085;&#1072;&#1103;%20&#1050;&#1072;&#1083;&#1080;&#1090;&#1074;&#1072;%20&#1082;&#1084;%20209+780%20(&#1042;&#1086;&#1088;.&#1086;&#1073;&#1083;.)\1984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28\c\&#1052;&#1086;&#1080;%20&#1076;&#1086;&#1082;&#1091;&#1084;&#1077;&#1085;&#1090;&#1099;\&#1057;&#1084;&#1077;&#1090;&#1099;\205%20&#1052;&#1086;&#1089;&#1090;%20&#1055;&#1090;&#1072;&#1085;&#1100;%20&#1082;&#1084;%20123+100%20(&#1051;&#1080;&#1087;.&#1086;&#1073;&#1083;.)\&#1073;&#1072;&#1079;.91&#1072;&#1073;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28\c\&#1052;&#1086;&#1080;%20&#1076;&#1086;&#1082;&#1091;&#1084;&#1077;&#1085;&#1090;&#1099;\&#1057;&#1084;&#1077;&#1090;&#1099;\212%20&#1052;&#1086;&#1089;&#1090;%20&#1041;&#1077;&#1088;&#1077;&#1079;&#1086;&#1074;&#1082;&#1072;%20(&#1051;&#1080;&#1087;&#1077;&#1094;&#1082;&#1072;&#1103;%20&#1086;&#1073;&#1083;.)\&#1073;&#1072;&#1079;.91&#1041;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28\c\&#1052;&#1086;&#1080;%20&#1076;&#1086;&#1082;&#1091;&#1084;&#1077;&#1085;&#1090;&#1099;\&#1057;&#1084;&#1077;&#1090;&#1099;\187%20&#1052;&#1086;&#1089;&#1090;%20&#1042;&#1086;&#1088;&#1086;&#1085;&#1077;&#1078;%20302+725%20(&#1051;&#1080;&#1087;.&#1086;&#1073;&#1083;.)\&#1073;&#1072;&#1079;.91&#1057;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SM750A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28\c\&#1052;&#1086;&#1080;%20&#1076;&#1086;&#1082;&#1091;&#1084;&#1077;&#1085;&#1090;&#1099;\&#1057;&#1084;&#1077;&#1090;&#1099;\181%20%20&#1056;&#1077;&#1084;&#1086;&#1085;&#1090;%2046&#1050;&#1052;(&#1082;&#1072;&#1090;&#1072;&#1083;&#1086;&#1075;%20&#1052;.&#1086;&#1073;&#1083;.)\SM130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28\c\&#1052;&#1086;&#1080;%20&#1076;&#1086;&#1082;&#1091;&#1084;&#1077;&#1085;&#1090;&#1099;\&#1057;&#1084;&#1077;&#1090;&#1099;\205%20&#1052;&#1086;&#1089;&#1090;%20&#1055;&#1090;&#1072;&#1085;&#1100;%20&#1082;&#1084;%20123+100%20(&#1051;&#1080;&#1087;.&#1086;&#1073;&#1083;.)\&#1058;&#1077;&#1082;&#1091;&#1097;.&#1076;&#1077;&#1082;&#1072;&#1073;&#1088;&#1100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28\c\&#1052;&#1086;&#1080;%20&#1076;&#1086;&#1082;&#1091;&#1084;&#1077;&#1085;&#1090;&#1099;\&#1057;&#1084;&#1077;&#1090;&#1099;\&#1057;&#1084;&#1077;&#1090;&#1099;2\SMETA\SM159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&#1089;&#1077;&#1088;&#1074;&#1077;&#1088;%20&#1090;&#1077;&#1082;&#1091;&#1097;&#1080;&#1093;%20&#1087;&#1088;&#1086;&#1077;&#1082;&#1090;&#1086;&#1074;\DOCUME~1\GOLUBK~1\LOCALS~1\Temp\Rar$DI04.578\&#1057;&#1084;&#1077;&#1090;&#1099;\&#1057;&#1084;&#1077;&#1090;&#1099;%20&#1074;%20Excel\&#1040;&#1085;&#1076;&#1088;&#1077;&#1077;&#1074;%20&#1053;.&#1041;\300%20&#1082;&#1084;%20&#1055;&#1050;1%20&#1091;&#1095;-&#1082;&#1072;%20&#1041;&#1072;&#1083;&#1072;&#1096;&#1086;&#1074;-&#1048;&#1083;&#1100;&#1084;&#1077;&#1085;&#1100;%20(&#1042;&#1086;&#1083;&#1075;&#1086;&#1075;&#1088;&#1072;&#1076;&#1089;&#1082;&#1072;&#1103;%20&#1086;&#1073;&#1083;.)\&#1056;&#1072;&#1089;&#1095;&#1077;&#1090;&#1099;1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meta2\d\&#1057;&#1084;&#1077;&#1090;&#1099;%201\130-&#1084;.&#1087;.&#1054;&#1089;&#1082;&#1086;&#1083;%20-%20&#1072;.&#1076;.&#1063;&#1077;&#1088;&#1085;&#1103;&#1085;&#1082;&#1072;\&#1092;&#1086;&#1088;&#1084;&#1072;%203&#1084;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meta2\d\&#1057;&#1084;&#1077;&#1090;&#1099;2\SMETA\SM142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meta2\d\&#1057;&#1084;&#1077;&#1090;&#1099;2\SMETA\SM161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meta2\d\&#1057;&#1084;&#1077;&#1090;&#1099;%201\130-&#1084;.&#1087;.&#1054;&#1089;&#1082;&#1086;&#1083;%20-%20&#1072;.&#1076;.&#1063;&#1077;&#1088;&#1085;&#1103;&#1085;&#1082;&#1072;\&#1052;&#1072;&#1088;&#1100;&#1077;&#1074;&#1082;&#1072;%20&#1101;&#1082;&#1089;.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MROOT\Common\Documents%20and%20Settings\Popova\Application%20Data\Microsoft\Excel\&#1057;&#1057;&#1056;%20&#1051;&#1072;&#1093;&#1090;&#1072;.xlsx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MROOT\Common\&#1054;&#1073;&#1098;&#1077;&#1082;&#1090;&#1099;%202016\837-15%20&#1055;&#1086;&#1076;&#1082;&#1083;&#1102;&#1095;&#1077;&#1085;&#1080;&#1077;%20&#1072;&#1074;&#1090;&#1086;&#1074;&#1086;&#1082;&#1079;&#1072;&#1083;&#1072;%20%20&#1074;%20&#1089;&#1086;&#1089;&#1090;&#1072;&#1074;&#1077;%20&#1058;&#1055;&#1059;%20&#1044;&#1045;&#1042;&#1071;&#1058;&#1050;&#1048;&#1053;&#1054;%20&#1082;%20&#1050;&#1040;&#1044;\&#1069;&#1082;&#1089;&#1087;&#1077;&#1088;&#1090;&#1080;&#1079;&#1072;\&#1057;&#1074;&#1086;&#1076;&#1085;&#1099;&#1081;\&#1057;&#1057;&#1056;%20&#1082;&#1086;&#1088;&#1088;.xlsx" TargetMode="External"/></Relationships>
</file>

<file path=xl/externalLinks/_rels/externalLink3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2\Desktop$\Documents%20and%20Settings\iskova\Local%20Settings\Temporary%20Internet%20Files\OLK461\&#1041;&#1099;&#1095;&#1082;.xls" TargetMode="External"/></Relationships>
</file>

<file path=xl/externalLinks/_rels/externalLink3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28\c\&#1052;&#1086;&#1080;%20&#1076;&#1086;&#1082;&#1091;&#1084;&#1077;&#1085;&#1090;&#1099;\&#1057;&#1084;&#1077;&#1090;&#1099;\188%20&#1052;&#1086;&#1089;&#1090;%20&#1058;&#1091;&#1088;&#1076;&#1077;&#1081;%20&#1082;&#1084;%20284&#1082;&#1084;%20(&#1058;&#1091;&#1083;.&#1086;&#1073;&#1083;.)\&#1042;&#1040;&#1061;&#1058;&#1040;.xls" TargetMode="External"/></Relationships>
</file>

<file path=xl/externalLinks/_rels/externalLink3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meta2\d\&#1057;&#1084;&#1077;&#1090;&#1099;2\SMETA\SM171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28\c\&#1052;&#1086;&#1080;%20&#1076;&#1086;&#1082;&#1091;&#1084;&#1077;&#1085;&#1090;&#1099;\&#1057;&#1084;&#1077;&#1090;&#1099;\&#1057;&#1084;&#1077;&#1090;&#1099;2\Smeta%202001\SM120&#1072;.xls.xls" TargetMode="External"/></Relationships>
</file>

<file path=xl/externalLinks/_rels/externalLink4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meta2\d\&#1057;&#1084;&#1077;&#1090;&#1099;2\SMETA\SM155.xls" TargetMode="External"/></Relationships>
</file>

<file path=xl/externalLinks/_rels/externalLink4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57;&#1072;&#1074;&#1077;&#1083;&#1100;&#1077;&#1074;&#1072;%20&#1058;.&#1042;\&#1059;&#1043;&#1042;&#1069;\&#1059;&#1043;&#1042;&#1069;%20&#1054;&#1076;&#1085;&#1086;&#1088;&#1086;&#1084;.%20&#1052;20\&#1059;&#1043;&#1042;&#1069;%20&#1056;&#1099;&#1073;&#1072;&#1094;&#1082;&#1080;&#1081;%20&#1087;&#1088;\&#1050;&#1056;%20&#1056;&#1055;%20&#1052;&#1086;&#1089;&#1090;%2050-&#1083;&#1077;&#1090;&#1080;&#1103;.xls" TargetMode="External"/></Relationships>
</file>

<file path=xl/externalLinks/_rels/externalLink4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57;&#1072;&#1074;&#1077;&#1083;&#1100;&#1077;&#1074;&#1072;%20&#1058;.&#1042;\&#1056;&#1055;%20&#1088;&#1077;&#1082;%20&#1045;&#1082;&#1072;&#1090;&#1077;&#1088;&#1080;&#1085;&#1073;&#1091;&#1088;&#1075;%202.xls" TargetMode="External"/></Relationships>
</file>

<file path=xl/externalLinks/_rels/externalLink4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28\c\&#1052;&#1086;&#1080;%20&#1076;&#1086;&#1082;&#1091;&#1084;&#1077;&#1085;&#1090;&#1099;\&#1057;&#1084;&#1077;&#1090;&#1099;\86&#1082;%20&#1056;&#1077;&#1084;&#1086;&#1085;&#1090;%20&#1051;&#1080;&#1087;&#1077;&#1094;&#1082;-10%20&#1096;&#1072;&#1093;&#1090;&#1072;\SM130.xls" TargetMode="External"/></Relationships>
</file>

<file path=xl/externalLinks/_rels/externalLink4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4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7;&#1085;&#1077;&#1075;\274-&#1055;&#1055;%20&#1089;&#1085;&#1077;&#1075;&#1086;&#1087;&#1083;&#1072;&#1074;%20&#1056;&#1099;&#1073;&#1080;&#1085;&#1089;&#1082;&#1072;&#1103;\&#1050;&#1055;,%20&#1057;&#1084;&#1077;&#1090;&#1072;%20&#1089;&#1085;&#1077;&#1075;&#1086;&#1087;&#1083;&#1072;&#1074;&#1080;&#1083;&#1100;&#1085;&#1099;&#1081;%20&#1087;&#1091;&#1085;&#1082;&#1090;,%20&#1056;&#1099;&#1073;&#1080;&#1085;&#1089;&#1082;&#1072;&#1103;%20&#1082;%20&#1043;&#1050;%20210906.xls" TargetMode="External"/></Relationships>
</file>

<file path=xl/externalLinks/_rels/externalLink4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oot.dor.spb.ru\Common\EKK\P4_DY.XLS" TargetMode="External"/></Relationships>
</file>

<file path=xl/externalLinks/_rels/externalLink4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98_3\c\&#1052;&#1086;&#1080;%20&#1076;&#1086;&#1082;&#1091;&#1084;&#1077;&#1085;&#1090;&#1099;\&#1057;&#1084;&#1077;&#1090;&#1099;\&#1057;&#1084;&#1077;&#1090;&#1099;2\SMETA\SM161.xls" TargetMode="External"/></Relationships>
</file>

<file path=xl/externalLinks/_rels/externalLink4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28\c\&#1052;&#1086;&#1080;%20&#1076;&#1086;&#1082;&#1091;&#1084;&#1077;&#1085;&#1090;&#1099;\&#1057;&#1084;&#1077;&#1090;&#1099;\86&#1082;%20&#1056;&#1077;&#1084;&#1086;&#1085;&#1090;%20&#1051;&#1080;&#1087;&#1077;&#1094;&#1082;-10%20&#1096;&#1072;&#1093;&#1090;&#1072;\SM155.xls" TargetMode="External"/></Relationships>
</file>

<file path=xl/externalLinks/_rels/externalLink4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28\c\&#1052;&#1086;&#1080;%20&#1076;&#1086;&#1082;&#1091;&#1084;&#1077;&#1085;&#1090;&#1099;\&#1057;&#1084;&#1077;&#1090;&#1099;\97%20&#1043;&#1091;&#1073;&#1082;&#1080;&#1085;\SM97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98_3\c\&#1052;&#1086;&#1080;%20&#1076;&#1086;&#1082;&#1091;&#1084;&#1077;&#1085;&#1090;&#1099;\&#1057;&#1084;&#1077;&#1090;&#1099;\&#1057;&#1084;&#1077;&#1090;&#1099;2\SMETA\SM162.xls" TargetMode="External"/></Relationships>
</file>

<file path=xl/externalLinks/_rels/externalLink5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meta2\d\EXCEL\SMETA\SM86.xls" TargetMode="External"/></Relationships>
</file>

<file path=xl/externalLinks/_rels/externalLink5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28\c\&#1052;&#1086;&#1080;%20&#1076;&#1086;&#1082;&#1091;&#1084;&#1077;&#1085;&#1090;&#1099;\&#1057;&#1084;&#1077;&#1090;&#1099;\226%20&#1052;&#1086;&#1089;&#1090;&#1086;&#1074;&#1086;&#1075;&#1086;%20&#1089;&#1086;&#1086;&#1088;&#1091;&#1078;.%20&#1082;&#1084;%20276+645%20(&#1042;&#1086;&#1088;.&#1086;&#1073;&#1083;.)\&#1073;&#1072;&#1079;.1991.xls" TargetMode="External"/></Relationships>
</file>

<file path=xl/externalLinks/_rels/externalLink5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meta2\d\&#1057;&#1084;&#1077;&#1090;&#1099;2\SMETA\SM97.xls" TargetMode="External"/></Relationships>
</file>

<file path=xl/externalLinks/_rels/externalLink5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vo-d\d\&#1042;&#1080;&#1083;&#1099;\GEODESIA\Natasha\&#1042;&#1053;&#1048;&#1048;&#1056;\&#1057;&#1084;&#1077;&#1090;&#1072;.xls" TargetMode="External"/></Relationships>
</file>

<file path=xl/externalLinks/_rels/externalLink5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8;&#1077;&#1085;&#1076;&#1077;&#1088;&#1099;%202007%20&#1075;&#1086;&#1076;&#1072;\&#1058;&#1077;&#1085;&#1076;&#1077;&#1088;%20&#1089;&#1085;&#1077;&#1075;%205%20&#1096;&#1090;&#1091;&#1082;\5%20&#1057;&#1055;&#1055;\&#1050;&#1055;,%20&#1057;&#1084;&#1077;&#1090;&#1072;%20&#1089;&#1085;&#1077;&#1075;&#1086;&#1087;&#1088;&#1080;&#1077;&#1084;&#1085;&#1099;&#1081;%20&#1087;&#1091;&#1085;&#1082;&#1090;%20&#1042;&#1048;&#1058;&#1045;&#1041;&#1057;&#1050;&#1048;&#1049;.xls" TargetMode="External"/></Relationships>
</file>

<file path=xl/externalLinks/_rels/externalLink5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SK-FS02\Departments\&#1055;&#1088;&#1086;&#1080;&#1079;&#1074;&#1086;&#1076;&#1089;&#1090;&#1074;&#1086;\&#1058;&#1077;&#1082;&#1091;&#1097;&#1080;&#1077;%20&#1086;&#1073;&#1098;&#1077;&#1082;&#1090;&#1099;\&#1057;&#1084;&#1077;&#1090;&#1099;\5-459-&#1058;&#1056;59_&#1084;1\&#1042;&#1099;&#1087;&#1091;&#1089;&#1082;\&#1057;&#1057;&#1056;_&#1058;&#1056;59_&#1052;1_&#1072;&#1082;&#1090;_&#1074;&#1099;&#1087;&#1091;&#1089;&#1082;_&#1087;&#1086;&#1083;&#1086;&#1078;_&#1079;&#1072;&#1082;_&#1043;&#1050;.xls" TargetMode="External"/></Relationships>
</file>

<file path=xl/externalLinks/_rels/externalLink5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252%20-%20&#1091;&#1083;.&#1050;&#1088;&#1072;&#1089;&#1080;&#1085;&#1072;\&#1050;&#1055;,%20&#1089;&#1084;&#1077;&#1090;&#1099;%20&#1050;&#1088;&#1072;&#1089;&#1080;&#1085;&#1072;%20&#1082;%20&#1075;&#1086;&#1089;&#1082;&#1086;&#1085;&#1090;&#1088;&#1072;&#1082;&#1090;&#1091;.xls" TargetMode="External"/></Relationships>
</file>

<file path=xl/externalLinks/_rels/externalLink5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ucenko\&#1084;&#1086;&#1080;%20&#1076;&#1086;&#1082;&#1091;&#1084;&#1077;&#1085;&#1090;\TEMP\ps198.xls" TargetMode="External"/></Relationships>
</file>

<file path=xl/externalLinks/_rels/externalLink5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DOCUME~1\GOLUBK~1\LOCALS~1\Temp\Rar$DI04.578\&#1057;&#1084;&#1077;&#1090;&#1099;\&#1057;&#1084;&#1077;&#1090;&#1099;%20&#1074;%20Excel\&#1040;&#1085;&#1076;&#1088;&#1077;&#1077;&#1074;%20&#1053;.&#1041;\300%20&#1082;&#1084;%20&#1055;&#1050;1%20&#1091;&#1095;-&#1082;&#1072;%20&#1041;&#1072;&#1083;&#1072;&#1096;&#1086;&#1074;-&#1048;&#1083;&#1100;&#1084;&#1077;&#1085;&#1100;%20(&#1042;&#1086;&#1083;&#1075;&#1086;&#1075;&#1088;&#1072;&#1076;&#1089;&#1082;&#1072;&#1103;%20&#1086;&#1073;&#1083;.)\&#1056;&#1072;&#1089;&#1095;&#1077;&#1090;&#1099;1.xls" TargetMode="External"/></Relationships>
</file>

<file path=xl/externalLinks/_rels/externalLink5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SM75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28\c\&#1052;&#1086;&#1080;%20&#1076;&#1086;&#1082;&#1091;&#1084;&#1077;&#1085;&#1090;&#1099;\&#1057;&#1084;&#1077;&#1090;&#1099;\&#1057;&#1084;&#1077;&#1090;&#1099;2\Smeta%202001\SM117&#1072;.xls" TargetMode="External"/></Relationships>
</file>

<file path=xl/externalLinks/_rels/externalLink6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28\c\&#1052;&#1086;&#1080;%20&#1076;&#1086;&#1082;&#1091;&#1084;&#1077;&#1085;&#1090;&#1099;\&#1057;&#1084;&#1077;&#1090;&#1099;\200&#1056;&#1052;%20&#1052;&#1086;&#1089;&#1090;%20&#1055;&#1086;&#1075;&#1072;&#1088;&#1097;&#1080;&#1085;&#1072;%20&#1082;&#1084;%2037+146\SM171.xls" TargetMode="External"/></Relationships>
</file>

<file path=xl/externalLinks/_rels/externalLink6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28\c\&#1052;&#1086;&#1080;%20&#1076;&#1086;&#1082;&#1091;&#1084;&#1077;&#1085;&#1090;&#1099;\&#1057;&#1084;&#1077;&#1090;&#1099;\207%20&#1052;&#1086;&#1089;&#1090;%20&#1056;&#1077;&#1087;&#1077;&#1094;%20&#1082;&#1084;%20434(&#1051;&#1080;&#1087;.%20&#1086;&#1073;&#1083;.)\&#1073;&#1072;&#1079;.91.xls" TargetMode="External"/></Relationships>
</file>

<file path=xl/externalLinks/_rels/externalLink6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meta2\d\&#1057;&#1084;&#1077;&#1090;&#1099;2\SMETA\SM162.xls" TargetMode="External"/></Relationships>
</file>

<file path=xl/externalLinks/_rels/externalLink6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&#1089;&#1077;&#1088;&#1074;&#1077;&#1088;%20&#1090;&#1077;&#1082;&#1091;&#1097;&#1080;&#1093;%20&#1087;&#1088;&#1086;&#1077;&#1082;&#1090;&#1086;&#1074;\DOCUME~1\GOLUBK~1\LOCALS~1\Temp\Rar$DI04.578\&#1052;&#1086;&#1080;%20&#1076;&#1086;&#1082;&#1091;&#1084;&#1077;&#1085;&#1090;&#1099;\&#1057;&#1084;&#1077;&#1090;&#1099;\259%20&#1052;&#1086;&#1089;&#1090;&#1086;&#1074;&#1086;&#1077;%20&#1089;&#1086;&#1086;&#1088;&#1091;&#1078;.%20&#1082;&#1084;296+242%20(&#1042;&#1086;&#1088;.&#1086;&#1073;&#1083;)\&#1073;&#1072;&#1079;.1991%20.xls" TargetMode="External"/></Relationships>
</file>

<file path=xl/externalLinks/_rels/externalLink6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28\c\&#1052;&#1086;&#1080;%20&#1076;&#1086;&#1082;&#1091;&#1084;&#1077;&#1085;&#1090;&#1099;\&#1057;&#1084;&#1077;&#1090;&#1099;\181%20%20&#1056;&#1077;&#1084;&#1086;&#1085;&#1090;%2046&#1050;&#1052;(&#1082;&#1072;&#1090;&#1072;&#1083;&#1086;&#1075;%20&#1052;.&#1086;&#1073;&#1083;.)\SM162.xls" TargetMode="External"/></Relationships>
</file>

<file path=xl/externalLinks/_rels/externalLink6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28\c\&#1052;&#1086;&#1080;%20&#1076;&#1086;&#1082;&#1091;&#1084;&#1077;&#1085;&#1090;&#1099;\&#1057;&#1084;&#1077;&#1090;&#1099;\&#1057;&#1084;&#1077;&#1090;&#1099;2\Smeta%202001\SM161.xls" TargetMode="External"/></Relationships>
</file>

<file path=xl/externalLinks/_rels/externalLink6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28\c\&#1052;&#1086;&#1080;%20&#1076;&#1086;&#1082;&#1091;&#1084;&#1077;&#1085;&#1090;&#1099;\&#1057;&#1084;&#1077;&#1090;&#1099;\175%20222&#1082;&#1084;\&#1058;&#1077;&#1082;&#1091;&#1097;.&#1094;&#1077;&#1085;&#1072;.xls" TargetMode="External"/></Relationships>
</file>

<file path=xl/externalLinks/_rels/externalLink6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28\c\&#1052;&#1086;&#1080;%20&#1076;&#1086;&#1082;&#1091;&#1084;&#1077;&#1085;&#1090;&#1099;\&#1057;&#1084;&#1077;&#1090;&#1099;\&#1057;&#1084;&#1077;&#1090;&#1099;2\Smeta%202001\SM%200428.xls" TargetMode="External"/></Relationships>
</file>

<file path=xl/externalLinks/_rels/externalLink6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255%20-%20&#1085;&#1072;&#1073;.&#1052;&#1072;&#1082;&#1072;&#1088;&#1086;&#1074;&#1072;%20&#1054;&#1048;\&#1050;&#1055;,%20&#1057;&#1084;&#1077;&#1090;&#1099;%20&#1054;&#1048;%20&#1055;&#1088;&#1086;&#1077;&#1082;&#1090;%20&#1085;&#1072;&#1073;.&#1052;&#1072;&#1082;&#1072;&#1088;&#1086;&#1074;&#1072;%20&#1082;%20&#1043;&#1050;%20120506.xls" TargetMode="External"/></Relationships>
</file>

<file path=xl/externalLinks/_rels/externalLink6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&#1056;&#1072;&#1079;&#1074;&#1103;&#1079;&#1082;&#1072;%20&#1085;&#1072;%20&#1046;&#1091;&#1082;&#1086;&#1074;&#1072;\&#1055;&#1088;&#1086;&#1077;&#1082;&#1090;\1%20&#1086;&#1095;&#1077;&#1088;&#1077;&#1076;&#1100;%20-%20&#1091;&#1083;.&#1052;&#1086;&#1088;.%20&#1087;&#1077;&#1093;&#1086;&#1090;&#1099;%20&#1089;%20&#1084;&#1086;&#1089;&#1090;&#1086;&#1084;\&#1057;&#1084;&#1077;&#1090;&#1099;%20&#1052;&#1046;%201-&#1103;%20&#1086;&#1095;&#1077;&#1088;&#1077;&#1076;&#1100;%20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98_3\c\&#1052;&#1086;&#1080;%20&#1076;&#1086;&#1082;&#1091;&#1084;&#1077;&#1085;&#1090;&#1099;\&#1057;&#1084;&#1077;&#1090;&#1099;\&#1057;&#1084;&#1077;&#1090;&#1099;2\SMETA\SM130.xls" TargetMode="External"/></Relationships>
</file>

<file path=xl/externalLinks/_rels/externalLink7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&#1058;&#1077;&#1085;&#1076;&#1077;&#1088;%20&#1052;&#1086;&#1088;&#1089;&#1082;&#1072;&#1103;%20&#1085;&#1072;&#1073;.%20&#1085;&#1072;%20&#1091;&#1095;-&#1082;&#1077;%20%20&#1052;&#1080;&#1095;&#1084;&#1072;&#1085;&#1089;&#1082;&#1086;&#1081;-&#1050;&#1072;&#1087;&#1080;&#1090;&#1072;&#1085;&#1089;&#1082;&#1086;&#1081;\&#1050;&#1055;,%20&#1089;&#1084;&#1077;&#1090;&#1099;%20&#1054;&#1048;%20&#1052;&#1086;&#1088;&#1089;&#1082;&#1072;&#1103;%20&#1085;&#1072;&#1073;.&#1052;&#1080;&#1095;&#1084;&#1072;&#1085;&#1089;&#1082;&#1072;&#1103;.xls" TargetMode="External"/></Relationships>
</file>

<file path=xl/externalLinks/_rels/externalLink7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2\Desktop$\Documents%20and%20Settings\iskova\Local%20Settings\Temporary%20Internet%20Files\OLK461\&#1083;&#1086;&#1090;51%20&#1052;10%20&#1057;&#1082;&#1072;&#1085;&#1076;&#1080;&#1085;&#1072;&#1074;&#1080;&#1103;.xls" TargetMode="External"/></Relationships>
</file>

<file path=xl/externalLinks/_rels/externalLink7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SK-FS02\Departments\Users\popova\AppData\Local\Microsoft\Windows\Temporary%20Internet%20Files\Content.Outlook\PGDT7B97\&#1055;&#1088;&#1080;&#1084;&#1077;&#1088;\&#1086;&#1089;_01-14_&#1083;&#1077;&#1089;_2&#1101;&#1090;.xlsx" TargetMode="External"/></Relationships>
</file>

<file path=xl/externalLinks/_rels/externalLink7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42;&#1086;&#1076;&#1086;&#1082;&#1072;&#1085;&#1072;&#1083;%20-%20&#1053;&#1086;&#1074;&#1086;-&#1050;&#1086;&#1074;&#1072;&#1083;&#1077;&#1074;&#1086;\&#1089;&#1084;&#1077;&#1090;&#1072;%20&#1054;&#1048;%20&#1074;&#1086;&#1076;&#1086;&#1082;&#1072;&#1085;&#1072;&#1083;%20&#1053;&#1086;&#1074;&#1086;-&#1050;&#1086;&#1074;&#1072;&#1083;&#1077;&#1074;&#1086;%20120505.xls" TargetMode="External"/></Relationships>
</file>

<file path=xl/externalLinks/_rels/externalLink7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meta2\d\&#1057;&#1084;&#1077;&#1090;&#1099;2\SMETA\SM130.xls" TargetMode="External"/></Relationships>
</file>

<file path=xl/externalLinks/_rels/externalLink7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&#1089;&#1077;&#1088;&#1074;&#1077;&#1088;%20&#1090;&#1077;&#1082;&#1091;&#1097;&#1080;&#1093;%20&#1087;&#1088;&#1086;&#1077;&#1082;&#1090;&#1086;&#1074;\DOCUME~1\GOLUBK~1\LOCALS~1\Temp\Rar$DI04.578\&#1052;&#1086;&#1080;%20&#1076;&#1086;&#1082;&#1091;&#1084;&#1077;&#1085;&#1090;&#1099;\&#1057;&#1084;&#1077;&#1090;&#1099;\290%20&#1040;&#1074;&#1090;&#1086;&#1076;&#1086;&#1088;&#1086;&#1075;&#1072;%20&#1042;&#1077;&#1089;&#1077;&#1083;&#1086;&#1074;&#1082;&#1072;(&#1056;&#1086;&#1089;&#1090;&#1086;&#1074;&#1089;&#1082;&#1072;&#1103;%20&#1086;&#1073;&#1083;)\&#1090;&#1077;&#1082;%202003&#1075;&#1044;.xls" TargetMode="External"/></Relationships>
</file>

<file path=xl/externalLinks/_rels/externalLink7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55;,%20&#1089;&#1084;&#1077;&#1090;&#1072;,%20&#1057;&#1077;&#1083;&#1100;&#1089;&#1082;&#1072;&#1103;.xls" TargetMode="External"/></Relationships>
</file>

<file path=xl/externalLinks/_rels/externalLink7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&#1058;&#1077;&#1085;&#1076;&#1077;&#1088;%20&#1073;&#1072;&#1079;&#1072;%20&#1084;&#1077;&#1093;&#1072;&#1085;&#1080;&#1079;&#1072;&#1094;&#1080;&#1080;%20&#1055;&#1088;&#1080;&#1084;&#1086;&#1088;&#1089;&#1082;&#1086;&#1077;\&#1050;&#1055;,%20&#1089;&#1084;&#1077;&#1090;&#1072;%20&#1073;&#1072;&#1079;&#1072;%20&#1055;&#1088;&#1080;&#1084;&#1086;&#1088;&#1089;&#1082;&#1086;&#1077;%20&#1076;&#1083;&#1103;%20&#1090;&#1077;&#1085;&#1076;&#1077;&#1088;&#1072;.xls" TargetMode="External"/></Relationships>
</file>

<file path=xl/externalLinks/_rels/externalLink7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2\Desktop$\Documents%20and%20Settings\iskova\Local%20Settings\Temporary%20Internet%20Files\OLK461\&#1059;&#1043;&#1042;&#1069;%20&#1054;&#1076;&#1085;&#1086;&#1088;&#1086;&#1084;.%20&#1052;20\&#1059;&#1043;&#1042;&#1069;%20&#1056;&#1099;&#1073;&#1072;&#1094;&#1082;&#1080;&#1081;%20&#1087;&#1088;\&#1055;%20&#1050;&#1056;%20&#1084;&#1086;&#1089;&#1090;%20&#1042;&#1086;&#1083;&#1086;&#1089;&#1085;&#1103;.xls" TargetMode="External"/></Relationships>
</file>

<file path=xl/externalLinks/_rels/externalLink7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28\c\&#1052;&#1086;&#1080;%20&#1076;&#1086;&#1082;&#1091;&#1084;&#1077;&#1085;&#1090;&#1099;\&#1057;&#1084;&#1077;&#1090;&#1099;\86&#1082;%20&#1056;&#1077;&#1084;&#1086;&#1085;&#1090;%20&#1051;&#1080;&#1087;&#1077;&#1094;&#1082;-10%20&#1096;&#1072;&#1093;&#1090;&#1072;\SM174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28\c\&#1052;&#1086;&#1080;%20&#1076;&#1086;&#1082;&#1091;&#1084;&#1077;&#1085;&#1090;&#1099;\&#1057;&#1084;&#1077;&#1090;&#1099;\216%20&#1052;&#1086;&#1089;&#1090;%20&#1074;%20&#1089;.%20&#1065;&#1091;&#1095;&#1100;&#1077;%20&#1082;&#1084;%202+400%20(&#1042;&#1086;&#1088;.%20&#1086;&#1073;&#1083;.)\&#1041;&#1072;&#1079;&#1072;%2091&#1065;.xls" TargetMode="External"/></Relationships>
</file>

<file path=xl/externalLinks/_rels/externalLink8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28\c\&#1052;&#1086;&#1080;%20&#1076;&#1086;&#1082;&#1091;&#1084;&#1077;&#1085;&#1090;&#1099;\&#1057;&#1084;&#1077;&#1090;&#1099;\210%20&#1052;&#1086;&#1089;&#1090;%20442%20&#1082;&#1084;%20(&#1051;&#1080;&#1087;&#1077;&#1094;&#1082;&#1072;&#1103;%20&#1086;&#1073;&#1083;.)\&#1073;&#1072;&#1079;.91.xls" TargetMode="External"/></Relationships>
</file>

<file path=xl/externalLinks/_rels/externalLink8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&#1057;&#1085;&#1077;&#1075;\&#1057;&#1084;&#1077;&#1090;&#1072;%20&#1089;&#1085;&#1077;&#1075;&#1086;&#1087;&#1083;&#1072;&#1074;&#1080;&#1083;&#1100;&#1085;&#1099;&#1081;%20&#1087;&#1091;&#1085;&#1082;&#1090;,%20&#1056;&#1080;&#1078;&#1089;&#1082;&#1080;&#1081;,%20190105%201.xls" TargetMode="External"/></Relationships>
</file>

<file path=xl/externalLinks/_rels/externalLink8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MROOT\Common\Users\pov\Desktop\&#1087;&#1086;&#1085;&#1077;&#1076;&#1077;&#1083;&#1100;&#1085;&#1080;&#1082;\&#1057;&#1057;&#1056;%20&#1051;&#1072;&#1093;&#1090;&#1072;.xlsx" TargetMode="External"/></Relationships>
</file>

<file path=xl/externalLinks/_rels/externalLink8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SK-FS02\Departments\&#1054;&#1073;&#1098;&#1077;&#1082;&#1090;&#1099;%202020\872-19%20&#1050;&#1072;&#1079;&#1072;&#1085;&#1100;\!&#1087;&#1088;&#1086;&#1077;&#1082;&#1090;\&#1101;&#1090;&#1072;&#1087;_1.1\&#1056;_9_&#1063;_2_&#1050;_1_&#1055;&#1077;&#1088;-&#1074;&#1086;%20&#1057;&#1057;(&#1089;&#1084;&#1077;&#1090;&#1099;)\&#1050;&#1086;&#1088;&#1079;2\&#1055;&#1069;&#1057;_01-10-03.xlsx" TargetMode="External"/></Relationships>
</file>

<file path=xl/externalLinks/_rels/externalLink8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28\c\&#1052;&#1086;&#1080;%20&#1076;&#1086;&#1082;&#1091;&#1084;&#1077;&#1085;&#1090;&#1099;\&#1057;&#1084;&#1077;&#1090;&#1099;\200&#1056;&#1052;%20&#1052;&#1086;&#1089;&#1090;%20&#1055;&#1086;&#1075;&#1072;&#1088;&#1097;&#1080;&#1085;&#1072;%20&#1082;&#1084;%2037+146\&#1050;&#1086;&#1087;&#1080;&#1103;%20&#1058;&#1077;&#1082;&#1091;&#1097;&#1072;&#1103;%20&#1094;&#1077;&#1085;&#1072;.xls" TargetMode="External"/></Relationships>
</file>

<file path=xl/externalLinks/_rels/externalLink8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28\c\&#1052;&#1086;&#1080;%20&#1076;&#1086;&#1082;&#1091;&#1084;&#1077;&#1085;&#1090;&#1099;\&#1057;&#1084;&#1077;&#1090;&#1099;\208%20&#1052;&#1086;&#1089;&#1090;%20&#1050;&#1088;&#1072;&#1089;&#1085;&#1072;&#1103;%20&#1082;&#1084;%20567%20(&#1042;&#1086;&#1088;.&#1086;&#1073;&#1083;.)\&#1090;&#1077;&#1082;%20&#1050;&#1088;&#1072;&#1089;&#1085;&#1072;&#1103;.xls" TargetMode="External"/></Relationships>
</file>

<file path=xl/externalLinks/_rels/externalLink8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MROOT\Common\&#1054;&#1073;&#1098;&#1077;&#1082;&#1090;&#1099;%202014\767-13%20&#1055;&#1086;&#1076;&#1082;&#1083;&#1102;&#1095;&#1077;&#1085;&#1080;&#1077;%20&#1075;&#1086;&#1088;&#1086;&#1076;&#1072;-&#1089;&#1087;&#1091;&#1090;&#1085;&#1080;&#1082;&#1072;%20&#1070;&#1078;&#1085;&#1099;&#1081;\&#1057;&#1057;&#1056;%20&#1055;&#1086;&#1076;&#1082;&#1083;&#1102;&#1095;&#1077;&#1085;&#1080;&#1077;%20&#1075;&#1086;&#1088;&#1086;&#1076;&#1072;-&#1089;&#1087;&#1091;&#1090;&#1085;&#1080;&#1082;&#1072;%20&#1070;&#1078;&#1085;&#1099;&#1081;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28\c\&#1052;&#1086;&#1080;%20&#1076;&#1086;&#1082;&#1091;&#1084;&#1077;&#1085;&#1090;&#1099;\&#1057;&#1084;&#1077;&#1090;&#1099;\208%20&#1052;&#1086;&#1089;&#1090;%20&#1050;&#1088;&#1072;&#1089;&#1085;&#1072;&#1103;%20&#1082;&#1084;%20567%20(&#1042;&#1086;&#1088;.&#1086;&#1073;&#1083;.)\&#1041;&#1072;&#1079;&#107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.см.дор"/>
      <sheetName val="зим Д"/>
      <sheetName val="об.см.пут"/>
      <sheetName val="зимП"/>
      <sheetName val="об.см.эл."/>
      <sheetName val="Сод. к ч.4"/>
      <sheetName val="Сод. к ч.3"/>
      <sheetName val="Сод. к ч.2"/>
      <sheetName val="Сод. к ч.1"/>
      <sheetName val="ПИРб"/>
      <sheetName val="ПИРт"/>
      <sheetName val="К"/>
      <sheetName val="Ф"/>
      <sheetName val="Тощ.бет."/>
      <sheetName val="К.С.М."/>
      <sheetName val="К.С.М. (ПУТ)"/>
      <sheetName val="Тр.(пут)"/>
      <sheetName val="Тр.(дорога)"/>
      <sheetName val="зим"/>
      <sheetName val="C.с"/>
      <sheetName val="П.з. л. c"/>
      <sheetName val="П.з.р.в.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/>
      <sheetData sheetId="14"/>
      <sheetData sheetId="15"/>
      <sheetData sheetId="16" refreshError="1"/>
      <sheetData sheetId="17"/>
      <sheetData sheetId="18"/>
      <sheetData sheetId="19"/>
      <sheetData sheetId="20" refreshError="1"/>
      <sheetData sheetId="21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"/>
      <sheetName val="Ф"/>
      <sheetName val="К.С.М."/>
      <sheetName val="К.С.М. (2)"/>
      <sheetName val="Тр. "/>
      <sheetName val="вск1"/>
      <sheetName val="Р1"/>
      <sheetName val="ПИР"/>
      <sheetName val="П.з "/>
      <sheetName val="зим"/>
      <sheetName val="C.с"/>
      <sheetName val="C.с1п"/>
      <sheetName val="зим 1п"/>
      <sheetName val="Сод.р.в."/>
      <sheetName val="П.з.р.в.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"/>
      <sheetName val="Ф"/>
      <sheetName val="К.С.М."/>
      <sheetName val="К.С.М. (2)"/>
      <sheetName val="Тр. "/>
      <sheetName val="вск1"/>
      <sheetName val="Р1"/>
      <sheetName val="ПИР"/>
      <sheetName val="П.з "/>
      <sheetName val="C.с"/>
      <sheetName val="зим"/>
    </sheetNames>
    <sheetDataSet>
      <sheetData sheetId="0"/>
      <sheetData sheetId="1"/>
      <sheetData sheetId="2"/>
      <sheetData sheetId="3" refreshError="1">
        <row r="49">
          <cell r="P49">
            <v>33.584000000000003</v>
          </cell>
        </row>
      </sheetData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"/>
      <sheetName val="К"/>
      <sheetName val="ч. щ. 1"/>
      <sheetName val="ч. щ. 2"/>
      <sheetName val="К.С.М."/>
      <sheetName val="Тр."/>
      <sheetName val="зим."/>
      <sheetName val="вах"/>
      <sheetName val="вр"/>
      <sheetName val="C.с"/>
      <sheetName val="П.з.л.см"/>
      <sheetName val="П.з.р.в"/>
      <sheetName val="Сод.л.см"/>
      <sheetName val="Сод.р.в."/>
    </sheetNames>
    <sheetDataSet>
      <sheetData sheetId="0"/>
      <sheetData sheetId="1"/>
      <sheetData sheetId="2"/>
      <sheetData sheetId="3"/>
      <sheetData sheetId="4"/>
      <sheetData sheetId="5"/>
      <sheetData sheetId="6" refreshError="1">
        <row r="39">
          <cell r="C39">
            <v>217.77</v>
          </cell>
        </row>
      </sheetData>
      <sheetData sheetId="7" refreshError="1">
        <row r="17">
          <cell r="F17">
            <v>23154</v>
          </cell>
        </row>
      </sheetData>
      <sheetData sheetId="8" refreshError="1">
        <row r="33">
          <cell r="G33">
            <v>60.84</v>
          </cell>
        </row>
      </sheetData>
      <sheetData sheetId="9" refreshError="1">
        <row r="28">
          <cell r="I28">
            <v>3.23</v>
          </cell>
        </row>
        <row r="46">
          <cell r="D46">
            <v>5.71</v>
          </cell>
        </row>
        <row r="58">
          <cell r="E58">
            <v>3.96</v>
          </cell>
        </row>
      </sheetData>
      <sheetData sheetId="10"/>
      <sheetData sheetId="11"/>
      <sheetData sheetId="12"/>
      <sheetData sheetId="13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"/>
      <sheetName val="Ф"/>
      <sheetName val="К.С.М."/>
      <sheetName val="Тр."/>
      <sheetName val="Тр. (2)"/>
      <sheetName val="C.с "/>
      <sheetName val="C.с  (2)"/>
      <sheetName val="C.сбаз.и"/>
      <sheetName val="Р1 (2)"/>
      <sheetName val="Р1 (И)"/>
      <sheetName val="П.з "/>
      <sheetName val="сод"/>
      <sheetName val="сод (2)"/>
      <sheetName val="сод р.в."/>
      <sheetName val="П.з  (2)"/>
      <sheetName val="П.з  (3)"/>
    </sheetNames>
    <sheetDataSet>
      <sheetData sheetId="0"/>
      <sheetData sheetId="1"/>
      <sheetData sheetId="2" refreshError="1">
        <row r="42">
          <cell r="P42">
            <v>15.75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"/>
      <sheetName val="Ф"/>
      <sheetName val="К.С.М."/>
      <sheetName val="тр "/>
      <sheetName val="об.смДБаз."/>
      <sheetName val="зимДБаз."/>
      <sheetName val="об.см.ДБаз.(1э)"/>
      <sheetName val="зим ДБаз.(1э)"/>
      <sheetName val="об.см.ДТек (1э)"/>
      <sheetName val="об.смДТек"/>
      <sheetName val="зим ДТек"/>
      <sheetName val="зимДТек(1э)"/>
      <sheetName val="Сод. к л.см.(1э)"/>
      <sheetName val="Сод. к л.см.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"/>
      <sheetName val="Ф"/>
      <sheetName val="К.С.М."/>
      <sheetName val="ТР"/>
      <sheetName val="вск1"/>
      <sheetName val="Р1"/>
      <sheetName val="ПИР"/>
      <sheetName val="П.з "/>
      <sheetName val="C.с"/>
      <sheetName val="C.с (3)"/>
      <sheetName val="C.с (2)"/>
      <sheetName val="зим"/>
      <sheetName val="Рокно"/>
      <sheetName val="П.з  (2)"/>
      <sheetName val="C.с (4)"/>
      <sheetName val="вр"/>
    </sheetNames>
    <sheetDataSet>
      <sheetData sheetId="0"/>
      <sheetData sheetId="1"/>
      <sheetData sheetId="2" refreshError="1">
        <row r="18">
          <cell r="P18">
            <v>15.080000000000002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"/>
      <sheetName val="Ф"/>
      <sheetName val="К.С.М."/>
      <sheetName val="тр "/>
      <sheetName val="C.с баз"/>
      <sheetName val="зим"/>
      <sheetName val="П.з"/>
      <sheetName val="сод.л.см."/>
      <sheetName val="ПИР"/>
      <sheetName val="Фреза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.С.М."/>
    </sheetNames>
    <sheetDataSet>
      <sheetData sheetId="0" refreshError="1">
        <row r="113">
          <cell r="P113">
            <v>24.96</v>
          </cell>
        </row>
      </sheetData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Ер"/>
      <sheetName val="К"/>
      <sheetName val="Ф"/>
      <sheetName val="К.С.М."/>
      <sheetName val="Тр."/>
      <sheetName val="Тр. (2)"/>
      <sheetName val="а.б. 1 м"/>
      <sheetName val="битум"/>
      <sheetName val="Р1 "/>
      <sheetName val="ПИР"/>
      <sheetName val="C.с "/>
      <sheetName val="Р2"/>
      <sheetName val="П.з "/>
      <sheetName val="C.с  (2)"/>
      <sheetName val="C.с  (4)"/>
    </sheetNames>
    <sheetDataSet>
      <sheetData sheetId="0"/>
      <sheetData sheetId="1"/>
      <sheetData sheetId="2"/>
      <sheetData sheetId="3" refreshError="1">
        <row r="192">
          <cell r="P192">
            <v>26.808000000000003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Е.р."/>
      <sheetName val="К"/>
      <sheetName val="Ф"/>
      <sheetName val="К.С.М."/>
      <sheetName val="Тр."/>
      <sheetName val="ПИР"/>
      <sheetName val="C.с"/>
      <sheetName val="Р1"/>
      <sheetName val="Р2"/>
      <sheetName val="Р2 (2)"/>
      <sheetName val="Р3"/>
      <sheetName val="C.с (2)"/>
      <sheetName val="C.с (3)"/>
      <sheetName val="П.з"/>
      <sheetName val="сод"/>
    </sheetNames>
    <sheetDataSet>
      <sheetData sheetId="0" refreshError="1"/>
      <sheetData sheetId="1" refreshError="1"/>
      <sheetData sheetId="2"/>
      <sheetData sheetId="3"/>
      <sheetData sheetId="4"/>
      <sheetData sheetId="5"/>
      <sheetData sheetId="6"/>
      <sheetData sheetId="7" refreshError="1"/>
      <sheetData sheetId="8" refreshError="1"/>
      <sheetData sheetId="9" refreshError="1"/>
      <sheetData sheetId="10" refreshError="1"/>
      <sheetData sheetId="11"/>
      <sheetData sheetId="12"/>
      <sheetData sheetId="13" refreshError="1"/>
      <sheetData sheetId="1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"/>
      <sheetName val="Фм"/>
      <sheetName val="К.С.М. (ПУТ)"/>
      <sheetName val="Тощ.бет."/>
      <sheetName val="К.С.М."/>
      <sheetName val="Тр.(дорога)"/>
      <sheetName val="Тр.(пут)"/>
      <sheetName val="ПИР"/>
      <sheetName val="зим"/>
      <sheetName val="C.с"/>
      <sheetName val="Сод.л.см"/>
      <sheetName val="П.з.л.см. "/>
      <sheetName val="П.з.р.в."/>
    </sheetNames>
    <sheetDataSet>
      <sheetData sheetId="0"/>
      <sheetData sheetId="1" refreshError="1">
        <row r="17">
          <cell r="H17">
            <v>16.07</v>
          </cell>
        </row>
        <row r="22">
          <cell r="H22">
            <v>335.33</v>
          </cell>
        </row>
        <row r="24">
          <cell r="H24">
            <v>72.89</v>
          </cell>
        </row>
        <row r="26">
          <cell r="H26">
            <v>14.31</v>
          </cell>
        </row>
        <row r="28">
          <cell r="H28">
            <v>38.82</v>
          </cell>
        </row>
        <row r="30">
          <cell r="H30">
            <v>45.74</v>
          </cell>
        </row>
        <row r="32">
          <cell r="H32">
            <v>42.26</v>
          </cell>
        </row>
        <row r="34">
          <cell r="H34">
            <v>48.3</v>
          </cell>
        </row>
        <row r="36">
          <cell r="H36">
            <v>72.239999999999995</v>
          </cell>
        </row>
        <row r="38">
          <cell r="H38">
            <v>75.37</v>
          </cell>
        </row>
        <row r="40">
          <cell r="H40">
            <v>55.67</v>
          </cell>
        </row>
        <row r="42">
          <cell r="H42">
            <v>44.14</v>
          </cell>
        </row>
      </sheetData>
      <sheetData sheetId="2" refreshError="1">
        <row r="86">
          <cell r="P86">
            <v>29.44</v>
          </cell>
        </row>
        <row r="90">
          <cell r="P90">
            <v>32.39</v>
          </cell>
        </row>
        <row r="94">
          <cell r="P94">
            <v>38.200000000000003</v>
          </cell>
        </row>
        <row r="98">
          <cell r="P98">
            <v>34.200000000000003</v>
          </cell>
        </row>
        <row r="102">
          <cell r="P102">
            <v>37.200000000000003</v>
          </cell>
        </row>
        <row r="106">
          <cell r="P106">
            <v>10.64</v>
          </cell>
        </row>
        <row r="110">
          <cell r="P110">
            <v>10.39</v>
          </cell>
        </row>
        <row r="113">
          <cell r="P113">
            <v>12.18</v>
          </cell>
        </row>
      </sheetData>
      <sheetData sheetId="3"/>
      <sheetData sheetId="4"/>
      <sheetData sheetId="5"/>
      <sheetData sheetId="6" refreshError="1">
        <row r="17">
          <cell r="P17">
            <v>3.08</v>
          </cell>
        </row>
        <row r="20">
          <cell r="P20">
            <v>2.61</v>
          </cell>
        </row>
        <row r="23">
          <cell r="P23">
            <v>3.21</v>
          </cell>
        </row>
        <row r="26">
          <cell r="P26">
            <v>5.14</v>
          </cell>
        </row>
        <row r="29">
          <cell r="P29">
            <v>8.34</v>
          </cell>
        </row>
        <row r="35">
          <cell r="P35">
            <v>10.36</v>
          </cell>
        </row>
        <row r="38">
          <cell r="P38">
            <v>5.0199999999999996</v>
          </cell>
        </row>
        <row r="41">
          <cell r="P41">
            <v>4.87</v>
          </cell>
        </row>
      </sheetData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  <sheetName val="2"/>
      <sheetName val="3"/>
      <sheetName val="С.с"/>
      <sheetName val="С.с (2)"/>
      <sheetName val="Р1"/>
      <sheetName val="Р2"/>
      <sheetName val="П.з"/>
      <sheetName val="ПИР"/>
      <sheetName val="об"/>
      <sheetName val="мат"/>
      <sheetName val="Обложка"/>
      <sheetName val="Титул 1"/>
      <sheetName val="Титул 2"/>
      <sheetName val="Содержание"/>
      <sheetName val="Поясн.зап."/>
      <sheetName val="ССР тек."/>
      <sheetName val="ССР база"/>
      <sheetName val="зима 9-1 2000 "/>
      <sheetName val="ПЭС1-1 1 оч."/>
      <sheetName val="ПЭС1-1 (2оч.)"/>
      <sheetName val="зима 9-1 текущ."/>
      <sheetName val="ПНР 9-2"/>
      <sheetName val="негабар груз"/>
      <sheetName val="ПЭСр9-3 "/>
      <sheetName val="расчет 9-4 БГ АБ"/>
      <sheetName val="расчет 10-1 тех.зак. "/>
      <sheetName val="Расчет затрат 09-09"/>
      <sheetName val="сравнит. 6.2"/>
      <sheetName val="Расчёт 09-03_вахта 6,2"/>
      <sheetName val="09-03-01"/>
      <sheetName val="ВОР_мост"/>
      <sheetName val="09-03-02"/>
      <sheetName val="ВОР_ад"/>
      <sheetName val="жд билеты"/>
      <sheetName val="возврат (МО)"/>
    </sheetNames>
    <sheetDataSet>
      <sheetData sheetId="0"/>
      <sheetData sheetId="1"/>
      <sheetData sheetId="2" refreshError="1">
        <row r="155">
          <cell r="K155">
            <v>585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"/>
      <sheetName val="Ф"/>
      <sheetName val="К.С.М."/>
      <sheetName val="Тр."/>
      <sheetName val="Тр.ж.д."/>
      <sheetName val="Тр.ж.д. (1)"/>
      <sheetName val="ПИР"/>
      <sheetName val="C.с баз"/>
      <sheetName val="зим Б"/>
      <sheetName val="вах"/>
      <sheetName val="эл"/>
      <sheetName val="П.з"/>
      <sheetName val="сод"/>
      <sheetName val="сод.л.см."/>
      <sheetName val="сод.л.р.в.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"/>
    </sheetNames>
    <sheetDataSet>
      <sheetData sheetId="0" refreshError="1">
        <row r="48">
          <cell r="H48">
            <v>65.84</v>
          </cell>
        </row>
      </sheetData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"/>
      <sheetName val="Ф"/>
      <sheetName val="К.С.М."/>
      <sheetName val="Тр. ж.д."/>
      <sheetName val="сод"/>
      <sheetName val="ПИРБ"/>
      <sheetName val="C.с  Б"/>
      <sheetName val="зимБ"/>
      <sheetName val="вах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"/>
      <sheetName val="Ф"/>
      <sheetName val="К.С.М."/>
      <sheetName val="C.с баз"/>
      <sheetName val="Тр."/>
      <sheetName val="зим Б"/>
      <sheetName val="сод.л.см."/>
      <sheetName val="П.з"/>
      <sheetName val="Об.см."/>
      <sheetName val="вах"/>
      <sheetName val="ПИР"/>
    </sheetNames>
    <sheetDataSet>
      <sheetData sheetId="0" refreshError="1"/>
      <sheetData sheetId="1"/>
      <sheetData sheetId="2"/>
      <sheetData sheetId="3" refreshError="1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"/>
      <sheetName val="Ф"/>
      <sheetName val="К.С.М."/>
      <sheetName val="Тр."/>
      <sheetName val="C.с баз"/>
      <sheetName val="зим Б"/>
      <sheetName val="сод.л.см."/>
      <sheetName val="П.з"/>
      <sheetName val="ПИР"/>
      <sheetName val="вах"/>
      <sheetName val="Об.см."/>
    </sheetNames>
    <sheetDataSet>
      <sheetData sheetId="0" refreshError="1"/>
      <sheetData sheetId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"/>
      <sheetName val="Ф"/>
      <sheetName val="К.С.М."/>
      <sheetName val="Тр."/>
      <sheetName val="C.с баз"/>
      <sheetName val="зим Б"/>
      <sheetName val="ПИР б"/>
      <sheetName val="сод.л.см."/>
      <sheetName val="П.з"/>
    </sheetNames>
    <sheetDataSet>
      <sheetData sheetId="0" refreshError="1"/>
      <sheetData sheetId="1" refreshError="1">
        <row r="97">
          <cell r="H97">
            <v>6.27</v>
          </cell>
        </row>
      </sheetData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"/>
    </sheetNames>
    <sheetDataSet>
      <sheetData sheetId="0" refreshError="1">
        <row r="28">
          <cell r="H28">
            <v>238.77899999999997</v>
          </cell>
        </row>
      </sheetData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"/>
      <sheetName val="Ф"/>
      <sheetName val="К.С.М.(дор.+мост)"/>
      <sheetName val="Тр.(дор.)"/>
      <sheetName val="Тр.  (мост)"/>
      <sheetName val="Сод.л.см"/>
      <sheetName val="Сод.р.в."/>
      <sheetName val="П.з.р.в"/>
      <sheetName val="П.з.л.см"/>
      <sheetName val="C.с"/>
      <sheetName val="В.ст.дор"/>
      <sheetName val="В.ст.мост"/>
      <sheetName val="Вр"/>
      <sheetName val="зим"/>
      <sheetName val="эл"/>
      <sheetName val="ПИРб"/>
      <sheetName val="ПИРт"/>
    </sheetNames>
    <sheetDataSet>
      <sheetData sheetId="0"/>
      <sheetData sheetId="1" refreshError="1">
        <row r="77">
          <cell r="H77">
            <v>497.25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2"/>
      <sheetName val="сод.т.ц."/>
      <sheetName val="Возврат"/>
      <sheetName val="C.с "/>
      <sheetName val="зим "/>
      <sheetName val="эл т"/>
      <sheetName val="Об.см."/>
      <sheetName val="ПИР"/>
    </sheetNames>
    <sheetDataSet>
      <sheetData sheetId="0" refreshError="1"/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"/>
      <sheetName val="Фм"/>
      <sheetName val="К.С.М. (ПУТ)"/>
      <sheetName val="Тощ.бет."/>
      <sheetName val="К.С.М."/>
      <sheetName val="Тр.(дорога)"/>
      <sheetName val="Тр.(пут)"/>
      <sheetName val="ПИР"/>
      <sheetName val="зим"/>
      <sheetName val="C.с"/>
      <sheetName val="Сод.л.см"/>
      <sheetName val="П.з.л.см. "/>
      <sheetName val="П.з.р.в."/>
    </sheetNames>
    <sheetDataSet>
      <sheetData sheetId="0"/>
      <sheetData sheetId="1"/>
      <sheetData sheetId="2"/>
      <sheetData sheetId="3"/>
      <sheetData sheetId="4"/>
      <sheetData sheetId="5"/>
      <sheetData sheetId="6" refreshError="1">
        <row r="32">
          <cell r="P32">
            <v>10.23</v>
          </cell>
        </row>
      </sheetData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им "/>
      <sheetName val="эл"/>
      <sheetName val="экспертиза"/>
      <sheetName val="содт"/>
    </sheetNames>
    <sheetDataSet>
      <sheetData sheetId="0" refreshError="1">
        <row r="31">
          <cell r="F31">
            <v>61643.700000000004</v>
          </cell>
        </row>
      </sheetData>
      <sheetData sheetId="1" refreshError="1"/>
      <sheetData sheetId="2" refreshError="1"/>
      <sheetData sheetId="3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има"/>
      <sheetName val="Зима тек."/>
      <sheetName val="ф3"/>
      <sheetName val="ф3д"/>
      <sheetName val="ф3м"/>
      <sheetName val="Вр"/>
      <sheetName val="Вр тек"/>
      <sheetName val="эл"/>
      <sheetName val="эл т"/>
      <sheetName val="Макрос1"/>
      <sheetName val="Макрос2"/>
      <sheetName val="Макрос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Ер"/>
      <sheetName val="К"/>
      <sheetName val="Ф"/>
      <sheetName val="К.С.М."/>
      <sheetName val="Тр(мост)"/>
      <sheetName val="Тр(дор.)"/>
      <sheetName val="C.с "/>
      <sheetName val="зим"/>
      <sheetName val="П.з. л. c"/>
      <sheetName val="П.з.р.в."/>
      <sheetName val="ПИРб"/>
      <sheetName val="ПИРт"/>
      <sheetName val="Сод р.в."/>
      <sheetName val="Сод.л.см"/>
    </sheetNames>
    <sheetDataSet>
      <sheetData sheetId="0"/>
      <sheetData sheetId="1"/>
      <sheetData sheetId="2"/>
      <sheetData sheetId="3"/>
      <sheetData sheetId="4"/>
      <sheetData sheetId="5"/>
      <sheetData sheetId="6" refreshError="1">
        <row r="21">
          <cell r="D21">
            <v>54.33</v>
          </cell>
        </row>
        <row r="23">
          <cell r="D23">
            <v>40.369999999999997</v>
          </cell>
        </row>
        <row r="25">
          <cell r="D25">
            <v>1.04</v>
          </cell>
        </row>
        <row r="28">
          <cell r="D28">
            <v>6.99</v>
          </cell>
        </row>
        <row r="36">
          <cell r="F36">
            <v>2.89</v>
          </cell>
        </row>
        <row r="39">
          <cell r="I39">
            <v>36.840000000000003</v>
          </cell>
        </row>
        <row r="47">
          <cell r="D47">
            <v>3.89</v>
          </cell>
        </row>
        <row r="49">
          <cell r="D49">
            <v>15.42</v>
          </cell>
        </row>
        <row r="52">
          <cell r="D52">
            <v>9.6999999999999993</v>
          </cell>
        </row>
        <row r="64">
          <cell r="D64">
            <v>177.91</v>
          </cell>
        </row>
        <row r="69">
          <cell r="D69">
            <v>159.82</v>
          </cell>
        </row>
        <row r="71">
          <cell r="D71">
            <v>29.85</v>
          </cell>
        </row>
        <row r="82">
          <cell r="D82">
            <v>5.91</v>
          </cell>
        </row>
        <row r="133">
          <cell r="H133">
            <v>2257.42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.с  (2)"/>
      <sheetName val="ПИРб"/>
      <sheetName val="ПИРтек"/>
      <sheetName val="П.з.р.в."/>
      <sheetName val="К"/>
      <sheetName val="Ф"/>
      <sheetName val="К.С.М."/>
      <sheetName val="Тр."/>
      <sheetName val="Сод.кор."/>
      <sheetName val="Сод р.в."/>
      <sheetName val="Сод.л.см"/>
      <sheetName val="зим (2)"/>
      <sheetName val="вах (2)"/>
      <sheetName val="зим"/>
      <sheetName val="C.с "/>
      <sheetName val="вах"/>
      <sheetName val="ГИБДД"/>
      <sheetName val="эл"/>
      <sheetName val="П.з. л. c"/>
      <sheetName val="П.з. л. c (2)"/>
    </sheetNames>
    <sheetDataSet>
      <sheetData sheetId="0" refreshError="1">
        <row r="44">
          <cell r="H44">
            <v>46.16</v>
          </cell>
        </row>
        <row r="80">
          <cell r="I80">
            <v>1135.92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 общих данных"/>
      <sheetName val="Лист1"/>
      <sheetName val="Объектн.смета"/>
      <sheetName val="Зима"/>
      <sheetName val="Прочие"/>
      <sheetName val="Врем.здания"/>
      <sheetName val="Сметный расчет стоимости"/>
      <sheetName val="Отпускн.цена"/>
      <sheetName val="Кальк.тр.расх."/>
      <sheetName val="Кальк.стоим."/>
      <sheetName val="Форма прямых затрат"/>
      <sheetName val="Каталог"/>
      <sheetName val="Озеленение"/>
      <sheetName val="Вертик.планировка"/>
      <sheetName val="Автопавильон"/>
      <sheetName val="Пересечения и примыкания"/>
      <sheetName val=" Подготовительные работы"/>
      <sheetName val="Рекультивация"/>
      <sheetName val="Земляное полотно"/>
      <sheetName val="Дорожная одежда"/>
      <sheetName val="Объездные дороги"/>
      <sheetName val="Обстановка дороги"/>
      <sheetName val="Искусственные сооружения"/>
    </sheetNames>
    <sheetDataSet>
      <sheetData sheetId="0" refreshError="1"/>
      <sheetData sheetId="1" refreshError="1"/>
      <sheetData sheetId="2" refreshError="1"/>
      <sheetData sheetId="3" refreshError="1">
        <row r="16">
          <cell r="E16">
            <v>6905</v>
          </cell>
        </row>
      </sheetData>
      <sheetData sheetId="4" refreshError="1"/>
      <sheetData sheetId="5" refreshError="1">
        <row r="11">
          <cell r="G11">
            <v>11835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>
        <row r="40">
          <cell r="AJ40">
            <v>547</v>
          </cell>
        </row>
      </sheetData>
      <sheetData sheetId="13" refreshError="1">
        <row r="32">
          <cell r="AJ32">
            <v>104</v>
          </cell>
        </row>
      </sheetData>
      <sheetData sheetId="14" refreshError="1">
        <row r="133">
          <cell r="AJ133">
            <v>2055</v>
          </cell>
        </row>
      </sheetData>
      <sheetData sheetId="15" refreshError="1">
        <row r="58">
          <cell r="AJ58">
            <v>24880</v>
          </cell>
        </row>
      </sheetData>
      <sheetData sheetId="16" refreshError="1">
        <row r="15">
          <cell r="AJ15">
            <v>111</v>
          </cell>
        </row>
        <row r="20">
          <cell r="AJ20">
            <v>28</v>
          </cell>
        </row>
        <row r="26">
          <cell r="AJ26">
            <v>1520</v>
          </cell>
        </row>
        <row r="71">
          <cell r="AJ71">
            <v>39</v>
          </cell>
        </row>
      </sheetData>
      <sheetData sheetId="17" refreshError="1">
        <row r="24">
          <cell r="AJ24">
            <v>300</v>
          </cell>
        </row>
        <row r="51">
          <cell r="AJ51">
            <v>4809</v>
          </cell>
        </row>
      </sheetData>
      <sheetData sheetId="18" refreshError="1">
        <row r="49">
          <cell r="AJ49">
            <v>8292</v>
          </cell>
        </row>
        <row r="70">
          <cell r="AJ70">
            <v>5087</v>
          </cell>
        </row>
      </sheetData>
      <sheetData sheetId="19" refreshError="1">
        <row r="30">
          <cell r="AJ30">
            <v>166825</v>
          </cell>
        </row>
        <row r="51">
          <cell r="AJ51">
            <v>6450</v>
          </cell>
        </row>
        <row r="75">
          <cell r="AJ75">
            <v>10305</v>
          </cell>
        </row>
      </sheetData>
      <sheetData sheetId="20" refreshError="1">
        <row r="41">
          <cell r="AJ41">
            <v>4442</v>
          </cell>
        </row>
      </sheetData>
      <sheetData sheetId="21" refreshError="1">
        <row r="24">
          <cell r="AJ24">
            <v>476</v>
          </cell>
        </row>
        <row r="42">
          <cell r="AJ42">
            <v>1797</v>
          </cell>
        </row>
        <row r="66">
          <cell r="AJ66">
            <v>6532</v>
          </cell>
        </row>
        <row r="103">
          <cell r="AJ103">
            <v>1440</v>
          </cell>
        </row>
        <row r="121">
          <cell r="AJ121">
            <v>303</v>
          </cell>
        </row>
      </sheetData>
      <sheetData sheetId="22" refreshError="1">
        <row r="182">
          <cell r="AJ182">
            <v>30439</v>
          </cell>
        </row>
      </sheetData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ходные данные"/>
      <sheetName val="ССР-2000"/>
      <sheetName val="ССР-2014"/>
      <sheetName val="Пояснит зап"/>
      <sheetName val="01-1-01"/>
      <sheetName val="01-1-02"/>
      <sheetName val="01-2-02Л  "/>
      <sheetName val="01-2-01 Л"/>
      <sheetName val="ОСР"/>
      <sheetName val="09-1-01 2000"/>
      <sheetName val="12-1-01"/>
      <sheetName val="09-1-01 2014"/>
      <sheetName val="09-1-02"/>
      <sheetName val="паспорт "/>
      <sheetName val="10-1-01"/>
      <sheetName val="01-2-01"/>
      <sheetName val="01-1-01 Л"/>
      <sheetName val="ССР    2000"/>
    </sheetNames>
    <sheetDataSet>
      <sheetData sheetId="0">
        <row r="37">
          <cell r="B37" t="str">
            <v>Проектная документация "Строительство кольцевой автомобильной дороги вокруг города Санкт-Петербург на участке от ст. Горская до Приозерского шоссе, Ленинградская область". Этап 1. Этап 2"</v>
          </cell>
        </row>
        <row r="38">
          <cell r="B38" t="str">
            <v>Строительство продолжения Софийской улицы до Московского шоссе, промышленной зоны «Металлострой» 4-я оч.1ПК-Cтроительство автомобильной  дороги от пересечения с автодорогой на Колпино до Заводского пр.г. Колпино 1-й этап основной ход …</v>
          </cell>
        </row>
        <row r="39">
          <cell r="B39" t="str">
            <v>Проектная документация на строительство скоростной автомобильной дороги Москва –Санкт-Петербург на участке км 58-км 684 ( с последующей эксплуатацией на платной основе) 8 этап км 646-км 684</v>
          </cell>
        </row>
        <row r="40">
          <cell r="B40" t="str">
            <v>Ропшинского шоссе от Санкт-Петербургского шоссе до административной границы Санкт-Петербурга. 2-й этап - транспортная развязка, на пересечении Ропшинского шоссе с ж.д. путями</v>
          </cell>
        </row>
        <row r="41">
          <cell r="B41" t="str">
            <v>Проект строительства второй очереди кольцевой автомобильной дороги вокруг г. Санкт-Петербурга. Участок от автомобильной дороги «Нарва» до поселка Бронка</v>
          </cell>
        </row>
        <row r="42">
          <cell r="B42" t="str">
            <v>Проектная документация, включая смету, и результаты инженерных изысканий по объекту: "Реконструкция Обводного канала". Комплексное благоустройство в районе станции метро "Обводный канал""</v>
          </cell>
        </row>
        <row r="43">
          <cell r="B43" t="str">
            <v>Реконструкция Приморского шоссе на участке от ул. Савушкина до Лахтинского пр</v>
          </cell>
        </row>
        <row r="44">
          <cell r="B44" t="str">
            <v>Реконструкция Обводного канала.Комплексное благоустройство в районе станции метро "Обводный канал"</v>
          </cell>
        </row>
        <row r="45">
          <cell r="B45" t="str">
            <v>Реконструкция участков автомобильной дороги М-11 "Нарва"-от Санкт-Петербурга до границы с Эстонской Республикой (на Таллин). Реконструкция автомобильной дороги А-180 "Нарва" Санкт-Петербург-граница с Эстонской Республикой на участке 31+440-км 54+365</v>
          </cell>
        </row>
        <row r="46">
          <cell r="B46" t="str">
            <v>Совмещенная (автомобильная и железная) дорога Адлер-горноклиматический курорт "Альпика-Сервис" (проектные и изыскательские работы,строительство). Участок: Этап №25.Строительство автомобильной дороги на участке: ПК311-ж/д станция "Альпика-Сервис"</v>
          </cell>
        </row>
        <row r="47">
          <cell r="B47" t="str">
            <v>Строительство транспортныз развязок в районе Поклонной горы.  I очередь - Путепровод в створе Поклонногорской ул. Через ж.д. пути. Выборгское направление с подходами</v>
          </cell>
        </row>
        <row r="49">
          <cell r="B49" t="str">
            <v>га</v>
          </cell>
        </row>
        <row r="50">
          <cell r="B50" t="str">
            <v>км</v>
          </cell>
        </row>
        <row r="51">
          <cell r="B51" t="str">
            <v>компл</v>
          </cell>
        </row>
        <row r="52">
          <cell r="B52" t="str">
            <v>комплекс</v>
          </cell>
        </row>
        <row r="53">
          <cell r="B53" t="str">
            <v>м2</v>
          </cell>
        </row>
        <row r="54">
          <cell r="B54" t="str">
            <v>м3</v>
          </cell>
        </row>
        <row r="55">
          <cell r="B55" t="str">
            <v>объект</v>
          </cell>
        </row>
        <row r="56">
          <cell r="B56" t="str">
            <v>переход</v>
          </cell>
        </row>
        <row r="57">
          <cell r="B57" t="str">
            <v>пм</v>
          </cell>
        </row>
        <row r="58">
          <cell r="B58" t="str">
            <v>система</v>
          </cell>
        </row>
        <row r="59">
          <cell r="B59" t="str">
            <v>тн</v>
          </cell>
        </row>
        <row r="60">
          <cell r="B60" t="str">
            <v>моп</v>
          </cell>
        </row>
        <row r="61">
          <cell r="B61" t="str">
            <v>шт.</v>
          </cell>
        </row>
        <row r="65">
          <cell r="B65" t="str">
            <v>Абрамов С. В.</v>
          </cell>
        </row>
        <row r="66">
          <cell r="B66" t="str">
            <v>Голубкова Е. М.</v>
          </cell>
        </row>
        <row r="67">
          <cell r="B67" t="str">
            <v>Дайзис С. Н.</v>
          </cell>
        </row>
        <row r="68">
          <cell r="B68" t="str">
            <v>Ефремов П. А.</v>
          </cell>
        </row>
        <row r="69">
          <cell r="B69" t="str">
            <v>Золотова Т. В.</v>
          </cell>
        </row>
        <row r="70">
          <cell r="B70" t="str">
            <v>Красавина Н. В.</v>
          </cell>
        </row>
        <row r="71">
          <cell r="B71" t="str">
            <v xml:space="preserve">Кузнецова Е. Ю. </v>
          </cell>
        </row>
        <row r="72">
          <cell r="B72" t="str">
            <v>Кузнецова С. В.</v>
          </cell>
        </row>
        <row r="73">
          <cell r="B73" t="str">
            <v>Себина Т. Н.</v>
          </cell>
        </row>
        <row r="74">
          <cell r="B74" t="str">
            <v>Чижова Н.И.</v>
          </cell>
        </row>
        <row r="75">
          <cell r="B75" t="str">
            <v>Федорова Н. С.</v>
          </cell>
        </row>
      </sheetData>
      <sheetData sheetId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3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тегории сложности"/>
      <sheetName val="Исходные данные"/>
      <sheetName val="Реестр"/>
      <sheetName val="ССР-2000"/>
      <sheetName val="ССР-2016"/>
      <sheetName val="Сопоставительная2"/>
      <sheetName val="01-1"/>
      <sheetName val="01-2"/>
      <sheetName val="Глава 1"/>
      <sheetName val="Глава 2. 7"/>
      <sheetName val="Глава 4. 9"/>
      <sheetName val="Глава 5"/>
      <sheetName val="Глава 6"/>
      <sheetName val="09-1-01"/>
      <sheetName val="09-1-02"/>
      <sheetName val="10-1-01 (2)"/>
      <sheetName val="Стр. контр. (общ)"/>
      <sheetName val="10-1-01"/>
      <sheetName val="12-1-01"/>
      <sheetName val="Пояснит зап"/>
      <sheetName val="ССР-2015"/>
      <sheetName val="Реестр (2)"/>
    </sheetNames>
    <sheetDataSet>
      <sheetData sheetId="0"/>
      <sheetData sheetId="1">
        <row r="1">
          <cell r="B1" t="str">
            <v xml:space="preserve">Подключение международного автомобильного вокзала в составе ТПУ «Девяткино» к КАД. 2 этап. Транспортная развязка с КАД на км 30+717 прямого хода КАД  </v>
          </cell>
        </row>
        <row r="3">
          <cell r="E3" t="str">
            <v>Новое строительство</v>
          </cell>
        </row>
        <row r="4">
          <cell r="E4" t="str">
            <v>Капитальный ремонт, реконструкция</v>
          </cell>
        </row>
        <row r="8">
          <cell r="G8" t="str">
            <v>до 2</v>
          </cell>
          <cell r="I8" t="str">
            <v>до 1,0 м</v>
          </cell>
          <cell r="K8">
            <v>0</v>
          </cell>
        </row>
        <row r="9">
          <cell r="G9" t="str">
            <v>3-4</v>
          </cell>
          <cell r="I9" t="str">
            <v>свыше 1,0 до 3,0 м</v>
          </cell>
          <cell r="K9">
            <v>5</v>
          </cell>
        </row>
        <row r="10">
          <cell r="G10" t="str">
            <v>5 и более</v>
          </cell>
          <cell r="I10" t="str">
            <v>свыше 3,0 м</v>
          </cell>
          <cell r="K10">
            <v>10</v>
          </cell>
        </row>
        <row r="11">
          <cell r="K11">
            <v>15</v>
          </cell>
        </row>
        <row r="12">
          <cell r="K12">
            <v>20</v>
          </cell>
        </row>
        <row r="13">
          <cell r="K13">
            <v>30</v>
          </cell>
        </row>
        <row r="14">
          <cell r="K14">
            <v>40</v>
          </cell>
        </row>
        <row r="15">
          <cell r="K15">
            <v>50</v>
          </cell>
        </row>
        <row r="37">
          <cell r="D37" t="str">
            <v>ФЕР ЛО</v>
          </cell>
        </row>
        <row r="38">
          <cell r="D38" t="str">
            <v>ТЕР ЛО</v>
          </cell>
        </row>
        <row r="39">
          <cell r="D39" t="str">
            <v>ФЕР СПб</v>
          </cell>
        </row>
        <row r="40">
          <cell r="D40" t="str">
            <v>ТЕР СПб</v>
          </cell>
        </row>
        <row r="113">
          <cell r="A113" t="str">
            <v>3.1</v>
          </cell>
        </row>
        <row r="114">
          <cell r="A114" t="str">
            <v>3.2</v>
          </cell>
        </row>
        <row r="115">
          <cell r="A115" t="str">
            <v>3.3</v>
          </cell>
        </row>
        <row r="116">
          <cell r="A116" t="str">
            <v>3.4</v>
          </cell>
        </row>
        <row r="117">
          <cell r="A117" t="str">
            <v>3.5.1</v>
          </cell>
        </row>
        <row r="118">
          <cell r="A118" t="str">
            <v>3.5.2</v>
          </cell>
        </row>
        <row r="119">
          <cell r="A119" t="str">
            <v>3.6</v>
          </cell>
        </row>
        <row r="120">
          <cell r="A120" t="str">
            <v>3.7</v>
          </cell>
        </row>
        <row r="121">
          <cell r="A121" t="str">
            <v>3.8.1</v>
          </cell>
        </row>
        <row r="122">
          <cell r="A122" t="str">
            <v>3.8.2</v>
          </cell>
        </row>
        <row r="123">
          <cell r="A123" t="str">
            <v>3.9.1</v>
          </cell>
        </row>
        <row r="124">
          <cell r="A124" t="str">
            <v>3.9.2</v>
          </cell>
        </row>
        <row r="125">
          <cell r="A125" t="str">
            <v>3.10</v>
          </cell>
        </row>
        <row r="126">
          <cell r="A126" t="str">
            <v>3.11</v>
          </cell>
        </row>
        <row r="127">
          <cell r="A127" t="str">
            <v>3.12</v>
          </cell>
        </row>
        <row r="130">
          <cell r="M130" t="str">
            <v>I</v>
          </cell>
        </row>
        <row r="131">
          <cell r="A131" t="str">
            <v>3</v>
          </cell>
          <cell r="M131" t="str">
            <v>II</v>
          </cell>
        </row>
        <row r="132">
          <cell r="A132" t="str">
            <v>3.1</v>
          </cell>
          <cell r="M132" t="str">
            <v>III</v>
          </cell>
        </row>
        <row r="133">
          <cell r="A133" t="str">
            <v>3.2.1</v>
          </cell>
          <cell r="M133" t="str">
            <v>IV</v>
          </cell>
        </row>
        <row r="134">
          <cell r="A134" t="str">
            <v>3.2.2</v>
          </cell>
          <cell r="M134" t="str">
            <v>V</v>
          </cell>
        </row>
        <row r="135">
          <cell r="A135" t="str">
            <v>3.2.3</v>
          </cell>
          <cell r="M135" t="str">
            <v>VI</v>
          </cell>
        </row>
        <row r="136">
          <cell r="A136" t="str">
            <v>3.2.4</v>
          </cell>
          <cell r="M136" t="str">
            <v>VII</v>
          </cell>
        </row>
        <row r="137">
          <cell r="A137" t="str">
            <v>3.3</v>
          </cell>
          <cell r="M137" t="str">
            <v>VIII</v>
          </cell>
        </row>
        <row r="138">
          <cell r="A138" t="str">
            <v>3.4</v>
          </cell>
        </row>
        <row r="139">
          <cell r="A139" t="str">
            <v>3.5</v>
          </cell>
        </row>
        <row r="140">
          <cell r="A140" t="str">
            <v>3.6</v>
          </cell>
        </row>
        <row r="141">
          <cell r="A141" t="str">
            <v>3.7</v>
          </cell>
        </row>
        <row r="142">
          <cell r="A142" t="str">
            <v>3.8</v>
          </cell>
        </row>
        <row r="143">
          <cell r="A143" t="str">
            <v>3.9.1</v>
          </cell>
        </row>
        <row r="144">
          <cell r="A144" t="str">
            <v>3.9.2</v>
          </cell>
        </row>
        <row r="145">
          <cell r="A145" t="str">
            <v>3.9.3</v>
          </cell>
        </row>
        <row r="146">
          <cell r="A146" t="str">
            <v>3.9.4</v>
          </cell>
        </row>
        <row r="147">
          <cell r="A147" t="str">
            <v>3.9.5</v>
          </cell>
        </row>
        <row r="148">
          <cell r="A148" t="str">
            <v>3.10</v>
          </cell>
        </row>
        <row r="149">
          <cell r="A149">
            <v>4</v>
          </cell>
        </row>
        <row r="150">
          <cell r="A150" t="str">
            <v>4.1</v>
          </cell>
        </row>
        <row r="151">
          <cell r="A151" t="str">
            <v>4.2</v>
          </cell>
        </row>
        <row r="152">
          <cell r="A152">
            <v>5</v>
          </cell>
        </row>
        <row r="153">
          <cell r="A153" t="str">
            <v>5.1.1</v>
          </cell>
        </row>
        <row r="154">
          <cell r="A154" t="str">
            <v>5.1.2</v>
          </cell>
        </row>
        <row r="155">
          <cell r="A155" t="str">
            <v>5.2</v>
          </cell>
        </row>
        <row r="156">
          <cell r="A156">
            <v>6</v>
          </cell>
        </row>
        <row r="157">
          <cell r="A157" t="str">
            <v>6.1</v>
          </cell>
        </row>
        <row r="158">
          <cell r="A158" t="str">
            <v>6.2</v>
          </cell>
        </row>
        <row r="159">
          <cell r="A159">
            <v>7</v>
          </cell>
        </row>
        <row r="160">
          <cell r="A160" t="str">
            <v>7.1</v>
          </cell>
        </row>
        <row r="161">
          <cell r="A161" t="str">
            <v>7.2</v>
          </cell>
        </row>
        <row r="162">
          <cell r="A162" t="str">
            <v>7.3</v>
          </cell>
        </row>
        <row r="163">
          <cell r="A163" t="str">
            <v>7.4</v>
          </cell>
        </row>
        <row r="164">
          <cell r="A164" t="str">
            <v>7.5</v>
          </cell>
        </row>
        <row r="165">
          <cell r="A165" t="str">
            <v>7.6</v>
          </cell>
        </row>
        <row r="166">
          <cell r="A166">
            <v>8</v>
          </cell>
        </row>
        <row r="167">
          <cell r="A167">
            <v>9</v>
          </cell>
        </row>
        <row r="168">
          <cell r="A168">
            <v>10</v>
          </cell>
        </row>
        <row r="169">
          <cell r="A169" t="str">
            <v>10.1</v>
          </cell>
        </row>
        <row r="170">
          <cell r="A170" t="str">
            <v>10.2</v>
          </cell>
        </row>
        <row r="171">
          <cell r="A171">
            <v>11</v>
          </cell>
        </row>
        <row r="172">
          <cell r="A172" t="str">
            <v>11.1</v>
          </cell>
        </row>
        <row r="173">
          <cell r="A173" t="str">
            <v>11.2</v>
          </cell>
        </row>
        <row r="174">
          <cell r="A174" t="str">
            <v>11.3</v>
          </cell>
        </row>
        <row r="175">
          <cell r="A175" t="str">
            <v>11.4</v>
          </cell>
        </row>
        <row r="176">
          <cell r="A176">
            <v>12</v>
          </cell>
        </row>
        <row r="177">
          <cell r="A177" t="str">
            <v>12.1</v>
          </cell>
        </row>
        <row r="178">
          <cell r="A178" t="str">
            <v>12.2</v>
          </cell>
        </row>
        <row r="179">
          <cell r="A179" t="str">
            <v>12.3</v>
          </cell>
        </row>
        <row r="180">
          <cell r="A180" t="str">
            <v>12.4</v>
          </cell>
        </row>
        <row r="181">
          <cell r="A181">
            <v>13</v>
          </cell>
        </row>
        <row r="182">
          <cell r="A182" t="str">
            <v>13.1</v>
          </cell>
        </row>
        <row r="183">
          <cell r="A183" t="str">
            <v>13.2</v>
          </cell>
        </row>
        <row r="184">
          <cell r="A184" t="str">
            <v>13.3</v>
          </cell>
        </row>
        <row r="185">
          <cell r="A185" t="str">
            <v>13.4.1</v>
          </cell>
        </row>
        <row r="186">
          <cell r="A186" t="str">
            <v>13.4.2</v>
          </cell>
        </row>
        <row r="187">
          <cell r="A187" t="str">
            <v>13.5.1</v>
          </cell>
        </row>
        <row r="188">
          <cell r="A188" t="str">
            <v>13.5.2</v>
          </cell>
        </row>
        <row r="189">
          <cell r="A189">
            <v>14</v>
          </cell>
        </row>
        <row r="190">
          <cell r="A190" t="str">
            <v>14.1</v>
          </cell>
        </row>
        <row r="191">
          <cell r="A191" t="str">
            <v>14.2</v>
          </cell>
        </row>
        <row r="192">
          <cell r="A192" t="str">
            <v>14.3</v>
          </cell>
        </row>
        <row r="193">
          <cell r="A193" t="str">
            <v>14.4</v>
          </cell>
        </row>
      </sheetData>
      <sheetData sheetId="2">
        <row r="1">
          <cell r="AB1" t="str">
            <v xml:space="preserve">Том 1 </v>
          </cell>
          <cell r="AC1" t="str">
            <v xml:space="preserve">Книга 1 </v>
          </cell>
          <cell r="AD1" t="str">
            <v xml:space="preserve">Часть 1 </v>
          </cell>
          <cell r="AE1" t="str">
            <v xml:space="preserve">Папка 1 </v>
          </cell>
        </row>
        <row r="2">
          <cell r="AB2" t="str">
            <v xml:space="preserve">Том 2 </v>
          </cell>
          <cell r="AC2" t="str">
            <v xml:space="preserve">Книга 2 </v>
          </cell>
          <cell r="AD2" t="str">
            <v xml:space="preserve">Часть 2 </v>
          </cell>
          <cell r="AE2" t="str">
            <v xml:space="preserve">Папка 2 </v>
          </cell>
        </row>
        <row r="3">
          <cell r="AB3" t="str">
            <v xml:space="preserve">Том 3 </v>
          </cell>
          <cell r="AC3" t="str">
            <v xml:space="preserve">Книга 3 </v>
          </cell>
          <cell r="AD3" t="str">
            <v xml:space="preserve">Часть 3 </v>
          </cell>
          <cell r="AE3" t="str">
            <v xml:space="preserve">Папка 3 </v>
          </cell>
        </row>
        <row r="4">
          <cell r="AB4" t="str">
            <v xml:space="preserve">Том 4 </v>
          </cell>
          <cell r="AC4" t="str">
            <v xml:space="preserve">Книга 4 </v>
          </cell>
          <cell r="AD4" t="str">
            <v xml:space="preserve">Часть 4 </v>
          </cell>
          <cell r="AE4" t="str">
            <v xml:space="preserve">Папка 4 </v>
          </cell>
        </row>
        <row r="5">
          <cell r="AB5" t="str">
            <v xml:space="preserve">Том 5 </v>
          </cell>
          <cell r="AC5" t="str">
            <v xml:space="preserve">Книга 5 </v>
          </cell>
          <cell r="AD5" t="str">
            <v xml:space="preserve">Часть 5 </v>
          </cell>
          <cell r="AE5" t="str">
            <v xml:space="preserve">Папка 5 </v>
          </cell>
        </row>
        <row r="6">
          <cell r="AB6" t="str">
            <v xml:space="preserve">Том 6 </v>
          </cell>
          <cell r="AC6" t="str">
            <v xml:space="preserve">Книга 6 </v>
          </cell>
          <cell r="AD6" t="str">
            <v xml:space="preserve">Часть 6 </v>
          </cell>
          <cell r="AE6" t="str">
            <v xml:space="preserve">Папка 6 </v>
          </cell>
        </row>
        <row r="7">
          <cell r="AB7" t="str">
            <v xml:space="preserve">Том 7 </v>
          </cell>
          <cell r="AC7" t="str">
            <v xml:space="preserve">Книга 7 </v>
          </cell>
          <cell r="AD7" t="str">
            <v xml:space="preserve">Часть 7 </v>
          </cell>
          <cell r="AE7" t="str">
            <v xml:space="preserve">Папка 7 </v>
          </cell>
        </row>
        <row r="8">
          <cell r="AB8" t="str">
            <v xml:space="preserve">Том 8 </v>
          </cell>
          <cell r="AC8" t="str">
            <v xml:space="preserve">Книга 8 </v>
          </cell>
          <cell r="AD8" t="str">
            <v xml:space="preserve">Часть 8 </v>
          </cell>
          <cell r="AE8" t="str">
            <v xml:space="preserve">Папка 8 </v>
          </cell>
        </row>
        <row r="9">
          <cell r="AB9" t="str">
            <v xml:space="preserve">Том 9 </v>
          </cell>
          <cell r="AC9" t="str">
            <v xml:space="preserve">Книга 9 </v>
          </cell>
          <cell r="AD9" t="str">
            <v xml:space="preserve">Часть 9 </v>
          </cell>
          <cell r="AE9" t="str">
            <v xml:space="preserve">Папка 9 </v>
          </cell>
        </row>
        <row r="10">
          <cell r="AB10" t="str">
            <v xml:space="preserve">Том 9.1 </v>
          </cell>
          <cell r="AC10" t="str">
            <v xml:space="preserve">Книга 10 </v>
          </cell>
          <cell r="AD10" t="str">
            <v xml:space="preserve">Часть 10 </v>
          </cell>
          <cell r="AE10" t="str">
            <v xml:space="preserve">Папка 10 </v>
          </cell>
        </row>
        <row r="11">
          <cell r="AB11" t="str">
            <v xml:space="preserve">Том 9.2 </v>
          </cell>
          <cell r="AC11" t="str">
            <v xml:space="preserve">Книга 11 </v>
          </cell>
          <cell r="AD11" t="str">
            <v xml:space="preserve">Часть 11 </v>
          </cell>
          <cell r="AE11" t="str">
            <v xml:space="preserve">Папка 11 </v>
          </cell>
        </row>
        <row r="12">
          <cell r="AB12" t="str">
            <v xml:space="preserve">Том 10 </v>
          </cell>
          <cell r="AC12" t="str">
            <v xml:space="preserve">Книга 12 </v>
          </cell>
          <cell r="AD12" t="str">
            <v xml:space="preserve">Часть 12 </v>
          </cell>
          <cell r="AE12" t="str">
            <v xml:space="preserve">Папка 12 </v>
          </cell>
        </row>
        <row r="13">
          <cell r="AB13" t="str">
            <v xml:space="preserve">Том 11 </v>
          </cell>
          <cell r="AC13" t="str">
            <v xml:space="preserve">Книга 13 </v>
          </cell>
          <cell r="AD13" t="str">
            <v xml:space="preserve">Часть 13 </v>
          </cell>
          <cell r="AE13" t="str">
            <v xml:space="preserve">Папка 13 </v>
          </cell>
        </row>
        <row r="14">
          <cell r="AB14" t="str">
            <v xml:space="preserve">Том 12 </v>
          </cell>
          <cell r="AC14" t="str">
            <v xml:space="preserve">Книга 14 </v>
          </cell>
          <cell r="AD14" t="str">
            <v xml:space="preserve">Часть 14 </v>
          </cell>
          <cell r="AE14" t="str">
            <v xml:space="preserve">Папка 14 </v>
          </cell>
        </row>
        <row r="15">
          <cell r="AB15" t="str">
            <v xml:space="preserve">Том 13 </v>
          </cell>
          <cell r="AC15" t="str">
            <v xml:space="preserve">Книга 15 </v>
          </cell>
          <cell r="AD15" t="str">
            <v xml:space="preserve">Часть 15 </v>
          </cell>
          <cell r="AE15" t="str">
            <v xml:space="preserve">Папка 15 </v>
          </cell>
        </row>
        <row r="16">
          <cell r="AB16" t="str">
            <v xml:space="preserve">Том 14 </v>
          </cell>
          <cell r="AC16" t="str">
            <v xml:space="preserve">Книга 16 </v>
          </cell>
          <cell r="AD16" t="str">
            <v xml:space="preserve">Часть 16 </v>
          </cell>
          <cell r="AE16" t="str">
            <v xml:space="preserve">Папка 16 </v>
          </cell>
        </row>
        <row r="17">
          <cell r="AB17" t="str">
            <v xml:space="preserve">Том 15 </v>
          </cell>
          <cell r="AC17" t="str">
            <v xml:space="preserve">Книга 17 </v>
          </cell>
          <cell r="AD17" t="str">
            <v xml:space="preserve">Часть 17 </v>
          </cell>
          <cell r="AE17" t="str">
            <v xml:space="preserve">Папка 17 </v>
          </cell>
        </row>
        <row r="18">
          <cell r="AB18" t="str">
            <v xml:space="preserve">Том 16 </v>
          </cell>
          <cell r="AC18" t="str">
            <v xml:space="preserve">Книга 18 </v>
          </cell>
          <cell r="AD18" t="str">
            <v xml:space="preserve">Часть 18 </v>
          </cell>
          <cell r="AE18" t="str">
            <v xml:space="preserve">Папка 18 </v>
          </cell>
        </row>
        <row r="19">
          <cell r="AB19" t="str">
            <v xml:space="preserve">Том 17 </v>
          </cell>
          <cell r="AC19" t="str">
            <v xml:space="preserve">Книга 19 </v>
          </cell>
          <cell r="AD19" t="str">
            <v xml:space="preserve">Часть 19 </v>
          </cell>
          <cell r="AE19" t="str">
            <v xml:space="preserve">Папка 19 </v>
          </cell>
        </row>
        <row r="20">
          <cell r="AB20" t="str">
            <v xml:space="preserve">Том 18 </v>
          </cell>
          <cell r="AC20" t="str">
            <v xml:space="preserve">Книга 20 </v>
          </cell>
          <cell r="AD20" t="str">
            <v xml:space="preserve">Часть 20 </v>
          </cell>
          <cell r="AE20" t="str">
            <v xml:space="preserve">Папка 20 </v>
          </cell>
        </row>
        <row r="21">
          <cell r="AB21" t="str">
            <v xml:space="preserve">Том 19 </v>
          </cell>
          <cell r="AC21" t="str">
            <v xml:space="preserve">Книга 21 </v>
          </cell>
          <cell r="AD21" t="str">
            <v xml:space="preserve">Часть 21 </v>
          </cell>
          <cell r="AE21" t="str">
            <v xml:space="preserve">Папка 21 </v>
          </cell>
        </row>
        <row r="22">
          <cell r="AB22" t="str">
            <v xml:space="preserve">Том 20 </v>
          </cell>
          <cell r="AC22" t="str">
            <v xml:space="preserve">Книга 22 </v>
          </cell>
          <cell r="AD22" t="str">
            <v xml:space="preserve">Часть 22 </v>
          </cell>
          <cell r="AE22" t="str">
            <v xml:space="preserve">Папка 22 </v>
          </cell>
        </row>
        <row r="23">
          <cell r="AB23" t="str">
            <v xml:space="preserve">Том 21 </v>
          </cell>
          <cell r="AC23" t="str">
            <v xml:space="preserve">Книга 23 </v>
          </cell>
          <cell r="AD23" t="str">
            <v xml:space="preserve">Часть 23 </v>
          </cell>
          <cell r="AE23" t="str">
            <v xml:space="preserve">Папка 23 </v>
          </cell>
        </row>
        <row r="24">
          <cell r="AB24" t="str">
            <v xml:space="preserve">Том 22 </v>
          </cell>
          <cell r="AC24" t="str">
            <v xml:space="preserve">Книга 24 </v>
          </cell>
          <cell r="AD24" t="str">
            <v xml:space="preserve">Часть 24 </v>
          </cell>
          <cell r="AE24" t="str">
            <v xml:space="preserve">Папка 24 </v>
          </cell>
        </row>
        <row r="25">
          <cell r="AB25" t="str">
            <v xml:space="preserve">Том 23 </v>
          </cell>
          <cell r="AC25" t="str">
            <v xml:space="preserve">Книга 25 </v>
          </cell>
          <cell r="AD25" t="str">
            <v xml:space="preserve">Часть 25 </v>
          </cell>
          <cell r="AE25" t="str">
            <v xml:space="preserve">Папка 25 </v>
          </cell>
        </row>
        <row r="26">
          <cell r="AB26" t="str">
            <v xml:space="preserve">Том 24 </v>
          </cell>
          <cell r="AC26" t="str">
            <v xml:space="preserve">Книга 26 </v>
          </cell>
          <cell r="AD26" t="str">
            <v xml:space="preserve">Часть 26 </v>
          </cell>
          <cell r="AE26" t="str">
            <v xml:space="preserve">Папка 26 </v>
          </cell>
        </row>
        <row r="27">
          <cell r="AB27" t="str">
            <v xml:space="preserve">Том 25 </v>
          </cell>
          <cell r="AC27" t="str">
            <v xml:space="preserve">Книга 27 </v>
          </cell>
          <cell r="AD27" t="str">
            <v xml:space="preserve">Часть 27 </v>
          </cell>
          <cell r="AE27" t="str">
            <v xml:space="preserve">Папка 27 </v>
          </cell>
        </row>
        <row r="28">
          <cell r="AB28" t="str">
            <v xml:space="preserve">Том 26 </v>
          </cell>
          <cell r="AC28" t="str">
            <v xml:space="preserve">Книга 28 </v>
          </cell>
          <cell r="AD28" t="str">
            <v xml:space="preserve">Часть 28 </v>
          </cell>
          <cell r="AE28" t="str">
            <v xml:space="preserve">Папка 28 </v>
          </cell>
        </row>
        <row r="29">
          <cell r="AB29" t="str">
            <v xml:space="preserve">Том 27 </v>
          </cell>
          <cell r="AC29" t="str">
            <v xml:space="preserve">Книга 29 </v>
          </cell>
          <cell r="AD29" t="str">
            <v xml:space="preserve">Часть 29 </v>
          </cell>
          <cell r="AE29" t="str">
            <v xml:space="preserve">Папка 29 </v>
          </cell>
        </row>
        <row r="30">
          <cell r="AB30" t="str">
            <v xml:space="preserve">Том 28 </v>
          </cell>
          <cell r="AC30" t="str">
            <v xml:space="preserve">Книга 30 </v>
          </cell>
          <cell r="AD30" t="str">
            <v xml:space="preserve">Часть 30 </v>
          </cell>
          <cell r="AE30" t="str">
            <v xml:space="preserve">Папка 30 </v>
          </cell>
        </row>
        <row r="31">
          <cell r="AB31" t="str">
            <v xml:space="preserve">Том 29 </v>
          </cell>
        </row>
        <row r="32">
          <cell r="AB32" t="str">
            <v xml:space="preserve">Том 30  </v>
          </cell>
        </row>
      </sheetData>
      <sheetData sheetId="3">
        <row r="2">
          <cell r="M2" t="str">
            <v>Акт №</v>
          </cell>
        </row>
        <row r="3">
          <cell r="M3" t="str">
            <v>О.С.Р. №</v>
          </cell>
        </row>
        <row r="4">
          <cell r="M4" t="str">
            <v>Письмо №</v>
          </cell>
        </row>
        <row r="5">
          <cell r="M5" t="str">
            <v>Смета №</v>
          </cell>
        </row>
        <row r="6">
          <cell r="M6" t="str">
            <v>Распоряжение №</v>
          </cell>
        </row>
        <row r="7">
          <cell r="M7" t="str">
            <v>Платежное поручение №</v>
          </cell>
        </row>
        <row r="8">
          <cell r="M8" t="str">
            <v>Расчет №</v>
          </cell>
        </row>
        <row r="9">
          <cell r="M9" t="str">
            <v>Проект договора ООО "РАТИ"</v>
          </cell>
        </row>
        <row r="10">
          <cell r="M10" t="str">
            <v>Л.С.Р. №</v>
          </cell>
        </row>
      </sheetData>
      <sheetData sheetId="4">
        <row r="4">
          <cell r="F4">
            <v>1057170.0900000001</v>
          </cell>
        </row>
      </sheetData>
      <sheetData sheetId="5"/>
      <sheetData sheetId="6">
        <row r="22">
          <cell r="U22" t="str">
            <v>до 0,7</v>
          </cell>
        </row>
        <row r="23">
          <cell r="U23">
            <v>1</v>
          </cell>
        </row>
        <row r="24">
          <cell r="U24">
            <v>2</v>
          </cell>
        </row>
      </sheetData>
      <sheetData sheetId="7">
        <row r="90">
          <cell r="AD90" t="str">
            <v>до 0,4 м</v>
          </cell>
        </row>
        <row r="91">
          <cell r="X91" t="str">
            <v>низкий</v>
          </cell>
          <cell r="AD91" t="str">
            <v>до 2,0 м</v>
          </cell>
        </row>
        <row r="92">
          <cell r="X92" t="str">
            <v>средний</v>
          </cell>
          <cell r="AD92" t="str">
            <v>до 6,0 м</v>
          </cell>
        </row>
        <row r="93">
          <cell r="X93" t="str">
            <v>высокий</v>
          </cell>
        </row>
        <row r="96">
          <cell r="X96" t="str">
            <v>пересеченная местность</v>
          </cell>
        </row>
        <row r="97">
          <cell r="X97" t="str">
            <v>лес, редкий кустарник</v>
          </cell>
        </row>
        <row r="98">
          <cell r="X98" t="str">
            <v>густой кустарник</v>
          </cell>
        </row>
        <row r="99">
          <cell r="X99" t="str">
            <v>густая трава высотой более 0,3-1,5</v>
          </cell>
        </row>
        <row r="100">
          <cell r="X100" t="str">
            <v>населенный пункт</v>
          </cell>
        </row>
      </sheetData>
      <sheetData sheetId="8"/>
      <sheetData sheetId="9"/>
      <sheetData sheetId="10"/>
      <sheetData sheetId="11"/>
      <sheetData sheetId="12"/>
      <sheetData sheetId="13"/>
      <sheetData sheetId="14">
        <row r="11">
          <cell r="S11" t="str">
            <v>г. Санкт-Петербургу)</v>
          </cell>
        </row>
        <row r="12">
          <cell r="S12" t="str">
            <v>Ленинградской области)</v>
          </cell>
        </row>
        <row r="13">
          <cell r="S13" t="str">
            <v>Краснодарскому краю)</v>
          </cell>
        </row>
        <row r="14">
          <cell r="S14" t="str">
            <v>Новгородской области)</v>
          </cell>
        </row>
        <row r="17">
          <cell r="S17" t="str">
            <v>I</v>
          </cell>
        </row>
        <row r="18">
          <cell r="S18" t="str">
            <v>II</v>
          </cell>
        </row>
        <row r="19">
          <cell r="S19" t="str">
            <v>III</v>
          </cell>
        </row>
        <row r="20">
          <cell r="S20" t="str">
            <v>IV</v>
          </cell>
        </row>
        <row r="21">
          <cell r="S21" t="str">
            <v>V</v>
          </cell>
        </row>
        <row r="24">
          <cell r="S24">
            <v>8.0000000000000002E-3</v>
          </cell>
        </row>
        <row r="25">
          <cell r="S25">
            <v>0.01</v>
          </cell>
        </row>
        <row r="26">
          <cell r="S26">
            <v>8.9999999999999993E-3</v>
          </cell>
        </row>
        <row r="27">
          <cell r="S27">
            <v>8.9999999999999993E-3</v>
          </cell>
        </row>
        <row r="28">
          <cell r="S28">
            <v>1.7999999999999999E-2</v>
          </cell>
        </row>
        <row r="29">
          <cell r="S29">
            <v>9.1999999999999998E-2</v>
          </cell>
        </row>
        <row r="30">
          <cell r="S30">
            <v>2.1999999999999999E-2</v>
          </cell>
        </row>
        <row r="31">
          <cell r="S31">
            <v>6.7000000000000004E-2</v>
          </cell>
        </row>
        <row r="32">
          <cell r="S32">
            <v>1.0999999999999999E-2</v>
          </cell>
        </row>
        <row r="33">
          <cell r="S33">
            <v>2.1000000000000001E-2</v>
          </cell>
        </row>
        <row r="34">
          <cell r="S34">
            <v>8.0000000000000002E-3</v>
          </cell>
        </row>
        <row r="35">
          <cell r="S35">
            <v>8.9999999999999993E-3</v>
          </cell>
        </row>
        <row r="36">
          <cell r="S36">
            <v>8.4000000000000005E-2</v>
          </cell>
        </row>
        <row r="37">
          <cell r="S37">
            <v>1.2E-2</v>
          </cell>
        </row>
        <row r="38">
          <cell r="S38">
            <v>8.9999999999999993E-3</v>
          </cell>
        </row>
        <row r="39">
          <cell r="S39">
            <v>2.1999999999999999E-2</v>
          </cell>
        </row>
        <row r="40">
          <cell r="S40">
            <v>8.9999999999999993E-3</v>
          </cell>
        </row>
        <row r="41">
          <cell r="S41">
            <v>6.7000000000000004E-2</v>
          </cell>
        </row>
      </sheetData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 пл  (2)"/>
      <sheetName val="кал пл "/>
      <sheetName val="свод 2 (2)"/>
      <sheetName val="свод 2"/>
      <sheetName val="сид2"/>
      <sheetName val="изыскания 2"/>
      <sheetName val="экон из2"/>
      <sheetName val="экол из2"/>
      <sheetName val="дор2"/>
      <sheetName val="иск соор4"/>
      <sheetName val="трот2"/>
      <sheetName val="маф"/>
      <sheetName val="нар осв2"/>
      <sheetName val="канал2"/>
      <sheetName val="пер ком1"/>
      <sheetName val="арх из"/>
      <sheetName val="экон об"/>
      <sheetName val="орг_движ2"/>
      <sheetName val="изъят зем уч"/>
      <sheetName val="внт1"/>
      <sheetName val="ГОЧС2"/>
      <sheetName val="оос2"/>
      <sheetName val="бл-во2"/>
      <sheetName val="сод дор"/>
      <sheetName val="тэч2"/>
      <sheetName val="конкурсн2"/>
      <sheetName val="Шкаф"/>
      <sheetName val="Коэфф1."/>
      <sheetName val="Прайс лист"/>
    </sheetNames>
    <sheetDataSet>
      <sheetData sheetId="0"/>
      <sheetData sheetId="1"/>
      <sheetData sheetId="2"/>
      <sheetData sheetId="3">
        <row r="7">
          <cell r="A7" t="str">
            <v>Наименование  строительства, стадии проектирования:
Разработка проекта реконструкции мостового перехода через р.Бычки на км 469+431 автомобильной дороги М-2 "Крым" от Москвы через Тулу, Орел, Курск, Белгород до границы   с Украиной в Курской области</v>
          </cell>
        </row>
        <row r="10">
          <cell r="D10" t="str">
            <v>Федеральное государственное учреждение "Управление автомобильной магистрали Москва-Харьков Федерального дорожного агентства"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</sheetDataSet>
  </externalBook>
</externalLink>
</file>

<file path=xl/externalLinks/externalLink3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ах(б)"/>
      <sheetName val="эл т"/>
      <sheetName val="вах(т)"/>
      <sheetName val="#ССЫЛКА"/>
    </sheetNames>
    <sheetDataSet>
      <sheetData sheetId="0" refreshError="1">
        <row r="37">
          <cell r="E37">
            <v>15856.866666666667</v>
          </cell>
        </row>
      </sheetData>
      <sheetData sheetId="1"/>
      <sheetData sheetId="2"/>
      <sheetData sheetId="3" refreshError="1"/>
    </sheetDataSet>
  </externalBook>
</externalLink>
</file>

<file path=xl/externalLinks/externalLink3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"/>
      <sheetName val="Ф"/>
      <sheetName val="К.С.М."/>
      <sheetName val="Тр. "/>
      <sheetName val="ПИР"/>
      <sheetName val="ПИР т"/>
      <sheetName val="П.з. л. c"/>
      <sheetName val="зим"/>
      <sheetName val="C.с "/>
      <sheetName val="Сод.р.в."/>
      <sheetName val="П.з.р.в."/>
      <sheetName val="сод"/>
    </sheetNames>
    <sheetDataSet>
      <sheetData sheetId="0" refreshError="1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/>
      <sheetData sheetId="8"/>
      <sheetData sheetId="9" refreshError="1"/>
      <sheetData sheetId="10" refreshError="1"/>
      <sheetData sheetId="11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"/>
      <sheetName val="Ф"/>
      <sheetName val="К.С.М. м"/>
      <sheetName val="ТрМ. "/>
      <sheetName val="вск1"/>
      <sheetName val="вск1 (2)"/>
      <sheetName val="сод"/>
      <sheetName val="П.з "/>
      <sheetName val="C.с"/>
      <sheetName val="C.сМ"/>
      <sheetName val="C.сП"/>
      <sheetName val="C.с (3)"/>
      <sheetName val="зим"/>
      <sheetName val="вр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4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"/>
      <sheetName val="Ф"/>
      <sheetName val="К.С.М."/>
      <sheetName val="Тр."/>
      <sheetName val="C.с "/>
      <sheetName val="зим"/>
      <sheetName val="эл"/>
      <sheetName val="вах"/>
      <sheetName val="П.з. л. c"/>
      <sheetName val="П.з.р.в."/>
      <sheetName val="ПИРб"/>
      <sheetName val="ПИРт"/>
      <sheetName val="Сод р.в."/>
      <sheetName val="Сод.л.см"/>
    </sheetNames>
    <sheetDataSet>
      <sheetData sheetId="0"/>
      <sheetData sheetId="1"/>
      <sheetData sheetId="2"/>
      <sheetData sheetId="3"/>
      <sheetData sheetId="4"/>
      <sheetData sheetId="5" refreshError="1">
        <row r="33">
          <cell r="C33">
            <v>249.96</v>
          </cell>
        </row>
        <row r="48">
          <cell r="H48">
            <v>24.19</v>
          </cell>
        </row>
        <row r="51">
          <cell r="F51">
            <v>24240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4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 2"/>
      <sheetName val="сид2"/>
      <sheetName val="изыскания 2"/>
      <sheetName val="экол из "/>
      <sheetName val="экол из"/>
      <sheetName val="экон из2"/>
      <sheetName val="дор2"/>
      <sheetName val="иск соор4"/>
      <sheetName val="трот2"/>
      <sheetName val="маф"/>
      <sheetName val="нар осв2"/>
      <sheetName val="канал2"/>
      <sheetName val="электроснаб"/>
      <sheetName val="орг_движ2"/>
      <sheetName val="внт1"/>
      <sheetName val="ГОЧС2"/>
      <sheetName val="оос2"/>
      <sheetName val="бл-во2"/>
      <sheetName val="тэч2"/>
      <sheetName val="конкурсн2"/>
      <sheetName val="экран2"/>
      <sheetName val="пер ком1"/>
      <sheetName val="арх из"/>
      <sheetName val="экон об"/>
      <sheetName val="изъят зем уч"/>
      <sheetName val="сод дор"/>
      <sheetName val="детализация"/>
      <sheetName val="авт надз"/>
      <sheetName val="КР РП Мост 50-летия"/>
      <sheetName val="Коэфф"/>
      <sheetName val="свод_2"/>
      <sheetName val="изыскания_2"/>
      <sheetName val="экол_из_"/>
      <sheetName val="экол_из"/>
      <sheetName val="экон_из2"/>
      <sheetName val="иск_соор4"/>
      <sheetName val="нар_осв2"/>
      <sheetName val="пер_ком1"/>
      <sheetName val="арх_из"/>
      <sheetName val="экон_об"/>
      <sheetName val="изъят_зем_уч"/>
      <sheetName val="сод_дор"/>
      <sheetName val="авт_надз"/>
      <sheetName val="свод"/>
      <sheetName val="Смета"/>
      <sheetName val="ПДР"/>
      <sheetName val="исходные данные"/>
      <sheetName val="расчетные таблицы"/>
      <sheetName val="топография"/>
      <sheetName val="total"/>
      <sheetName val="Комплектация"/>
      <sheetName val="трубы"/>
      <sheetName val="СМР"/>
      <sheetName val="дороги"/>
      <sheetName val="топо"/>
      <sheetName val="Шкаф"/>
      <sheetName val="Коэфф1."/>
      <sheetName val="Прайс лист"/>
      <sheetName val="свод 3"/>
      <sheetName val="сводная"/>
      <sheetName val="Данные для расчёта сметы"/>
      <sheetName val="Лист2"/>
      <sheetName val="Зап-3- СЦБ"/>
      <sheetName val="шаблон"/>
      <sheetName val="СметаСводная Рыб"/>
      <sheetName val="См3 СЦБ-зап"/>
      <sheetName val="Переменные и константы"/>
      <sheetName val="КП к снег Рыбинская"/>
      <sheetName val="1.3"/>
      <sheetName val="мсн"/>
      <sheetName val="D"/>
      <sheetName val="Смета-Т"/>
      <sheetName val="СметаСводная Колпино"/>
      <sheetName val="СметаСводная"/>
      <sheetName val="оператор"/>
      <sheetName val="исх_данные"/>
      <sheetName val="К"/>
      <sheetName val="OCK1"/>
      <sheetName val="Землеотвод"/>
      <sheetName val="р.Волхов"/>
      <sheetName val="ИД"/>
      <sheetName val="Амур ДОН"/>
      <sheetName val="геод"/>
      <sheetName val="1.1."/>
      <sheetName val="Пример расчета"/>
      <sheetName val="Калплан Кра"/>
      <sheetName val="УП _2004"/>
      <sheetName val="sapactivexlhiddensheet"/>
      <sheetName val="ИДвалка"/>
      <sheetName val="Справочные данные"/>
      <sheetName val="Справка"/>
      <sheetName val="ИГ1"/>
      <sheetName val="ст ГТМ"/>
      <sheetName val="Общая часть"/>
      <sheetName val="См 1 наруж.водопровод"/>
      <sheetName val="информация"/>
      <sheetName val="Смета 1свод"/>
      <sheetName val="Лист1"/>
      <sheetName val="Ачинский НПЗ"/>
      <sheetName val="Смета 5 ред.3"/>
      <sheetName val="3труба (П)"/>
      <sheetName val="Сводная смета"/>
      <sheetName val="Командировочные"/>
      <sheetName val="7"/>
      <sheetName val="сводный"/>
      <sheetName val="исх-данные"/>
      <sheetName val="Геодез"/>
      <sheetName val="См1СИД"/>
      <sheetName val="См2Мост"/>
      <sheetName val="13.1"/>
      <sheetName val="rvldmrv"/>
      <sheetName val="Дополнительные параметры"/>
      <sheetName val="Влияние паспортов"/>
      <sheetName val="Destination"/>
      <sheetName val="Смета 1"/>
      <sheetName val="ГАЗ_камаз"/>
      <sheetName val="База Геодезия"/>
      <sheetName val="Геодезия"/>
      <sheetName val="База Геология"/>
      <sheetName val="База Гидро"/>
      <sheetName val="Геология"/>
      <sheetName val="Геофизика"/>
      <sheetName val="Экология1"/>
      <sheetName val="мобдемоб"/>
      <sheetName val="ФОТ механ и рабоч"/>
      <sheetName val="Переменная"/>
      <sheetName val="1кол"/>
      <sheetName val="2кол"/>
      <sheetName val="Дил кол"/>
      <sheetName val="4кол"/>
      <sheetName val=""/>
      <sheetName val="ВП полн"/>
      <sheetName val="вариант"/>
      <sheetName val="Справочники"/>
      <sheetName val="Лист4"/>
      <sheetName val="Общий"/>
      <sheetName val="Дог цена"/>
      <sheetName val="id"/>
    </sheetNames>
    <sheetDataSet>
      <sheetData sheetId="0">
        <row r="7">
          <cell r="A7" t="str">
            <v>Наименование  строительства, стадии проектирования:
Выполнение работ по  "Разработке рабочего проекта капитального ремонта моста им. 50-летия Октября в г.Пскове"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</sheetDataSet>
  </externalBook>
</externalLink>
</file>

<file path=xl/externalLinks/externalLink4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ГК"/>
      <sheetName val="кп (2)"/>
      <sheetName val="свод 3"/>
      <sheetName val="сид3"/>
      <sheetName val="экон из1"/>
      <sheetName val="экол из"/>
      <sheetName val="дор3"/>
      <sheetName val="иск соор4"/>
      <sheetName val="обсл моста"/>
      <sheetName val="нар осв3"/>
      <sheetName val="канал3"/>
      <sheetName val="пер ком3"/>
      <sheetName val="ост2"/>
      <sheetName val="трот2"/>
      <sheetName val="орг_движ3"/>
      <sheetName val="акт3"/>
      <sheetName val="ГОЧС3"/>
      <sheetName val="оос3"/>
      <sheetName val="тэч3"/>
      <sheetName val="сод дор3"/>
      <sheetName val="изъят зем уч3"/>
      <sheetName val="внт1"/>
      <sheetName val="конкурсн3"/>
      <sheetName val="свод 2"/>
      <sheetName val="РП рек Екатеринбург 2"/>
      <sheetName val="Коэфф"/>
      <sheetName val="кп_ГК"/>
      <sheetName val="кп_(2)"/>
      <sheetName val="свод_3"/>
      <sheetName val="экон_из1"/>
      <sheetName val="экол_из"/>
      <sheetName val="иск_соор4"/>
      <sheetName val="обсл_моста"/>
      <sheetName val="нар_осв3"/>
      <sheetName val="пер_ком3"/>
      <sheetName val="сод_дор3"/>
      <sheetName val="изъят_зем_уч3"/>
      <sheetName val="свод"/>
      <sheetName val="ПДР"/>
      <sheetName val="топография"/>
      <sheetName val="топо"/>
      <sheetName val="ИД"/>
      <sheetName val="исходные данные"/>
      <sheetName val="расчетные таблицы"/>
      <sheetName val="Смета"/>
      <sheetName val="Зап-3- СЦБ"/>
      <sheetName val="total"/>
      <sheetName val="Комплектация"/>
      <sheetName val="трубы"/>
      <sheetName val="СМР"/>
      <sheetName val="дороги"/>
      <sheetName val="СметаСводная Рыб"/>
      <sheetName val="Коэфф1."/>
      <sheetName val="rvldmrv"/>
      <sheetName val="Амур ДОН"/>
      <sheetName val="УП _2004"/>
      <sheetName val="sapactivexlhiddensheet"/>
      <sheetName val="Destination"/>
      <sheetName val="Смета ИИ геодезия"/>
      <sheetName val="Лист2"/>
      <sheetName val="СМЕТА проект"/>
      <sheetName val="Шкаф"/>
      <sheetName val="Прайс лист"/>
      <sheetName val="1.1.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Journals"/>
      <sheetName val="Землеотвод"/>
      <sheetName val="вариант"/>
      <sheetName val="93-110"/>
      <sheetName val="см8"/>
      <sheetName val="СП"/>
      <sheetName val="Пример расчета"/>
      <sheetName val="Б.Сатка"/>
      <sheetName val="Дополнительные параметры"/>
      <sheetName val="пятилетка"/>
      <sheetName val="мониторинг"/>
      <sheetName val="breakdown"/>
      <sheetName val="Форма 2.1"/>
      <sheetName val="№1"/>
      <sheetName val="Командировочные"/>
      <sheetName val="Лист1"/>
      <sheetName val="Обновление"/>
      <sheetName val="Цена"/>
      <sheetName val="Product"/>
      <sheetName val="Смета 1"/>
      <sheetName val="геод"/>
      <sheetName val="СметаСводная"/>
      <sheetName val="капитальные затраты"/>
    </sheetNames>
    <sheetDataSet>
      <sheetData sheetId="0"/>
      <sheetData sheetId="1"/>
      <sheetData sheetId="2" refreshError="1">
        <row r="13">
          <cell r="D13" t="str">
            <v>Свердловское областное государственное учреждение "Управление автомобильных дорог"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</sheetDataSet>
  </externalBook>
</externalLink>
</file>

<file path=xl/externalLinks/externalLink4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"/>
      <sheetName val="Ф"/>
      <sheetName val="К.С.М.(дор.+мост)"/>
      <sheetName val="Тр.(дор.)"/>
      <sheetName val="Тр.  (мост)"/>
      <sheetName val="Сод.л.см"/>
      <sheetName val="Сод.р.в."/>
      <sheetName val="П.з.р.в"/>
      <sheetName val="П.з.л.см"/>
      <sheetName val="C.с"/>
      <sheetName val="В.ст.дор"/>
      <sheetName val="В.ст.мост"/>
      <sheetName val="Вр"/>
      <sheetName val="зим"/>
      <sheetName val="эл"/>
      <sheetName val="ПИРб"/>
      <sheetName val="ПИРт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>
        <row r="39">
          <cell r="D39">
            <v>6.12</v>
          </cell>
        </row>
        <row r="87">
          <cell r="D87">
            <v>199.47</v>
          </cell>
        </row>
        <row r="92">
          <cell r="D92">
            <v>10.24</v>
          </cell>
        </row>
        <row r="101">
          <cell r="D101">
            <v>206.5</v>
          </cell>
        </row>
        <row r="123">
          <cell r="D123">
            <v>56.15</v>
          </cell>
        </row>
      </sheetData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externalLinks/externalLink4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4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к снег Рыбинская"/>
      <sheetName val="Калплан "/>
      <sheetName val="СметаСводная Рыб"/>
      <sheetName val="См1 ТопоГео  (планшеты)"/>
      <sheetName val="Смета2 Инвентариз"/>
      <sheetName val="Смета3 геология"/>
      <sheetName val="смета4  Дор.работы "/>
      <sheetName val="Смета5 - Сети"/>
      <sheetName val="См6 Расчет Трансп.схемы"/>
      <sheetName val="Смета6а технология"/>
      <sheetName val="См7 ГО и ЧС"/>
      <sheetName val="см8 экспресс-оценка"/>
      <sheetName val="Смета"/>
      <sheetName val="топография"/>
      <sheetName val="КП_к_снег_Рыбинская"/>
      <sheetName val="Калплан_"/>
      <sheetName val="СметаСводная_Рыб"/>
      <sheetName val="См1_ТопоГео__(планшеты)"/>
      <sheetName val="Смета2_Инвентариз"/>
      <sheetName val="Смета3_геология"/>
      <sheetName val="смета4__Дор_работы_"/>
      <sheetName val="Смета5_-_Сети"/>
      <sheetName val="См6_Расчет_Трансп_схемы"/>
      <sheetName val="Смета6а_технология"/>
      <sheetName val="См7_ГО_и_ЧС"/>
      <sheetName val="см8_экспресс-оценка"/>
      <sheetName val="свод 3"/>
      <sheetName val="информация"/>
      <sheetName val="топо"/>
      <sheetName val="1.3"/>
      <sheetName val="ц_1991"/>
      <sheetName val="свод 2"/>
      <sheetName val="Данные для расчёта сметы"/>
      <sheetName val="Землеотвод"/>
      <sheetName val="См 1 наруж.водопровод"/>
      <sheetName val="Упр"/>
      <sheetName val="СметаСводная павильон"/>
      <sheetName val="свод"/>
      <sheetName val="НМА"/>
      <sheetName val="сводная"/>
      <sheetName val="шаблон"/>
      <sheetName val="OCK1"/>
      <sheetName val="пятилетка"/>
      <sheetName val="мониторинг"/>
      <sheetName val="Дополнительные параметры"/>
      <sheetName val="total"/>
      <sheetName val="Комплектация"/>
      <sheetName val="трубы"/>
      <sheetName val="СМР"/>
      <sheetName val="дороги"/>
      <sheetName val="р.Волхов"/>
      <sheetName val="ПДР"/>
      <sheetName val="изыскания 2"/>
      <sheetName val="ИД"/>
      <sheetName val="sapactivexlhiddensheet"/>
      <sheetName val="Калплан Кра"/>
      <sheetName val="свод1"/>
      <sheetName val="Пример расчета"/>
      <sheetName val="Б.Сатка"/>
      <sheetName val="Исполнение по оборуд_"/>
      <sheetName val="исходные данные"/>
      <sheetName val="расчетные таблицы"/>
      <sheetName val="Лист1"/>
      <sheetName val="мсн"/>
      <sheetName val="Ачинский НПЗ"/>
      <sheetName val="Шкаф"/>
      <sheetName val="Коэфф1."/>
      <sheetName val="Прайс лист"/>
      <sheetName val="Summary"/>
      <sheetName val="СметаСводная Колпино"/>
      <sheetName val="СметаСводная"/>
      <sheetName val="К.рын"/>
      <sheetName val="Сводная смета"/>
      <sheetName val="Геология"/>
      <sheetName val="Геофизика"/>
      <sheetName val="Зап-3- СЦБ"/>
      <sheetName val="смета СИД"/>
      <sheetName val="СметаСводная снег"/>
      <sheetName val="DATA"/>
      <sheetName val="СмРучБур"/>
      <sheetName val="База Геология"/>
      <sheetName val="ПД"/>
      <sheetName val="РД"/>
      <sheetName val="Тестовый"/>
      <sheetName val="отчет эл_эн  2000"/>
      <sheetName val="СС"/>
      <sheetName val="КП к ГК"/>
      <sheetName val="Journals"/>
      <sheetName val="Исходные"/>
      <sheetName val="НМЦ"/>
      <sheetName val="Расчет"/>
      <sheetName val="Св"/>
      <sheetName val="см1-И Геод"/>
      <sheetName val="см2-И Геол"/>
      <sheetName val="2.1-И Геоф"/>
      <sheetName val="см3-И Гидромет"/>
      <sheetName val="см.4-И Экол"/>
      <sheetName val="ППО"/>
      <sheetName val="ТХ"/>
      <sheetName val="ЭЧ"/>
      <sheetName val="МПСА"/>
      <sheetName val="СДКУ "/>
      <sheetName val="СОИ"/>
      <sheetName val="пож.сигн."/>
      <sheetName val="Строители"/>
      <sheetName val="Рек"/>
      <sheetName val="Генплан"/>
      <sheetName val="ГО и ЧС"/>
      <sheetName val="ПЗС"/>
      <sheetName val="ОЛ"/>
      <sheetName val="ОБЭ"/>
      <sheetName val="ДПБ"/>
      <sheetName val="Согл.Ави"/>
      <sheetName val="ГГЭ"/>
      <sheetName val="ИГДИ В3 2019"/>
      <sheetName val="Геол"/>
      <sheetName val="Геоф"/>
      <sheetName val="ДПБ-5"/>
      <sheetName val="КП_к_снег_Рыбинская1"/>
      <sheetName val="Калплан_1"/>
      <sheetName val="СметаСводная_Рыб1"/>
      <sheetName val="См1_ТопоГео__(планшеты)1"/>
      <sheetName val="Смета2_Инвентариз1"/>
      <sheetName val="Смета3_геология1"/>
      <sheetName val="смета4__Дор_работы_1"/>
      <sheetName val="Смета5_-_Сети1"/>
      <sheetName val="См6_Расчет_Трансп_схемы1"/>
      <sheetName val="Смета6а_технология1"/>
      <sheetName val="См7_ГО_и_ЧС1"/>
      <sheetName val="см8_экспресс-оценка1"/>
      <sheetName val="свод_3"/>
      <sheetName val="1_3"/>
      <sheetName val="свод_2"/>
      <sheetName val="Данные_для_расчёта_сметы"/>
      <sheetName val="См_1_наруж_водопровод"/>
      <sheetName val="СметаСводная_павильон"/>
      <sheetName val="Калплан_Кра"/>
      <sheetName val="Пример_расчета"/>
      <sheetName val="Дополнительные_параметры"/>
      <sheetName val="р_Волхов"/>
      <sheetName val="изыскания_2"/>
      <sheetName val="Б_Сатка"/>
      <sheetName val="Исполнение_по_оборуд_"/>
      <sheetName val="исходные_данные"/>
      <sheetName val="расчетные_таблицы"/>
      <sheetName val="Ачинский_НПЗ"/>
      <sheetName val="смета_СИД"/>
      <sheetName val="К_рын"/>
      <sheetName val="Сводная_смета"/>
      <sheetName val="СметаСводная_снег"/>
      <sheetName val="Курсы"/>
      <sheetName val="обновление"/>
      <sheetName val="табл38-7"/>
      <sheetName val="смета 1"/>
    </sheetNames>
    <sheetDataSet>
      <sheetData sheetId="0"/>
      <sheetData sheetId="1"/>
      <sheetData sheetId="2" refreshError="1">
        <row r="9">
          <cell r="C9" t="str">
            <v>Предпроектные проработки по объекту "Снегоплавильная камера по адресу: Фрунзенский район, ул.Рыбинская, д.2"</v>
          </cell>
        </row>
        <row r="13">
          <cell r="C13" t="str">
            <v>СПб ГУ "Дирекция транспортного строительства"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 refreshError="1"/>
      <sheetData sheetId="97" refreshError="1"/>
      <sheetData sheetId="98" refreshError="1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</sheetDataSet>
  </externalBook>
</externalLink>
</file>

<file path=xl/externalLinks/externalLink4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2"/>
      <sheetName val="СВОДКА"/>
      <sheetName val="Глава2"/>
      <sheetName val="Глава5"/>
      <sheetName val="Глава8"/>
      <sheetName val="Глава9"/>
      <sheetName val="Глава10"/>
      <sheetName val="Глава12"/>
      <sheetName val="Расчеты"/>
      <sheetName val="1"/>
      <sheetName val="2"/>
      <sheetName val="3"/>
      <sheetName val="4"/>
      <sheetName val="5"/>
      <sheetName val="6"/>
      <sheetName val="7"/>
      <sheetName val="8"/>
      <sheetName val="9"/>
      <sheetName val="10"/>
    </sheetNames>
    <sheetDataSet>
      <sheetData sheetId="0">
        <row r="1">
          <cell r="G1" t="str">
            <v>1759и-3-59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</sheetDataSet>
  </externalBook>
</externalLink>
</file>

<file path=xl/externalLinks/externalLink4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.з.р.в."/>
      <sheetName val="К"/>
      <sheetName val="Ф"/>
      <sheetName val="К.С.М."/>
      <sheetName val="Тр."/>
      <sheetName val="Сод р.в."/>
      <sheetName val="Сод.л.см"/>
      <sheetName val="зим"/>
      <sheetName val="C.с "/>
      <sheetName val="вах"/>
      <sheetName val="ГИБДД"/>
      <sheetName val="П.з. л. c"/>
    </sheetNames>
    <sheetDataSet>
      <sheetData sheetId="0"/>
      <sheetData sheetId="1"/>
      <sheetData sheetId="2" refreshError="1">
        <row r="52">
          <cell r="H52">
            <v>58.765040000000006</v>
          </cell>
        </row>
      </sheetData>
      <sheetData sheetId="3"/>
      <sheetData sheetId="4" refreshError="1">
        <row r="35">
          <cell r="H35">
            <v>9.33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4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"/>
      <sheetName val="Ф"/>
      <sheetName val="К.С.М."/>
      <sheetName val="Тр."/>
      <sheetName val="C.с "/>
      <sheetName val="зим"/>
      <sheetName val="эл"/>
      <sheetName val="вах"/>
      <sheetName val="П.з. л. c"/>
      <sheetName val="П.з.р.в."/>
      <sheetName val="ПИРб"/>
      <sheetName val="ПИРт"/>
      <sheetName val="Сод р.в."/>
      <sheetName val="Сод.л.см"/>
    </sheetNames>
    <sheetDataSet>
      <sheetData sheetId="0"/>
      <sheetData sheetId="1"/>
      <sheetData sheetId="2"/>
      <sheetData sheetId="3" refreshError="1">
        <row r="18">
          <cell r="H18">
            <v>11.68</v>
          </cell>
        </row>
        <row r="21">
          <cell r="H21">
            <v>9.64</v>
          </cell>
        </row>
        <row r="27">
          <cell r="H27">
            <v>4.5599999999999996</v>
          </cell>
        </row>
        <row r="30">
          <cell r="H30">
            <v>2.04</v>
          </cell>
        </row>
        <row r="39">
          <cell r="H39">
            <v>1.97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4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"/>
      <sheetName val="Ф"/>
      <sheetName val="К.С.М."/>
      <sheetName val="Тр."/>
      <sheetName val="Тр. (2)"/>
      <sheetName val="C.с "/>
      <sheetName val="C.с  (2)"/>
      <sheetName val="C.сбаз.и"/>
      <sheetName val="Р1 (2)"/>
      <sheetName val="Р1 (И)"/>
      <sheetName val="П.з "/>
      <sheetName val="сод"/>
      <sheetName val="сод (2)"/>
      <sheetName val="сод р.в."/>
      <sheetName val="П.з  (2)"/>
      <sheetName val="П.з  (3)"/>
      <sheetName val="C.сбаз.и (РД)"/>
      <sheetName val="Ер"/>
      <sheetName val="Р1"/>
      <sheetName val="ПИР"/>
      <sheetName val="C.с  (3)"/>
      <sheetName val="ок.ср."/>
      <sheetName val="#ССЫЛКА"/>
    </sheetNames>
    <sheetDataSet>
      <sheetData sheetId="0" refreshError="1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/>
      <sheetData sheetId="17"/>
      <sheetData sheetId="18"/>
      <sheetData sheetId="19"/>
      <sheetData sheetId="20"/>
      <sheetData sheetId="21" refreshError="1"/>
      <sheetData sheetId="22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"/>
      <sheetName val="Ф"/>
      <sheetName val="ч. щ. 1"/>
      <sheetName val="ч. щ. 2"/>
      <sheetName val="К.С.М."/>
      <sheetName val="Тр."/>
      <sheetName val="Тр.(ж.д.)"/>
      <sheetName val="зим."/>
      <sheetName val="вах"/>
      <sheetName val="окно"/>
      <sheetName val="вр"/>
      <sheetName val="C.с"/>
      <sheetName val="П.з.л.см"/>
      <sheetName val="П.з.р.в"/>
      <sheetName val="Сод.л.см"/>
      <sheetName val="Сод.р.в."/>
    </sheetNames>
    <sheetDataSet>
      <sheetData sheetId="0"/>
      <sheetData sheetId="1"/>
      <sheetData sheetId="2"/>
      <sheetData sheetId="3" refreshError="1">
        <row r="29">
          <cell r="F29">
            <v>14.603200000000001</v>
          </cell>
        </row>
      </sheetData>
      <sheetData sheetId="4"/>
      <sheetData sheetId="5" refreshError="1">
        <row r="17">
          <cell r="H17">
            <v>5.0599999999999996</v>
          </cell>
        </row>
        <row r="39">
          <cell r="H39">
            <v>3.08</v>
          </cell>
        </row>
        <row r="42">
          <cell r="H42">
            <v>2.6100000000000003</v>
          </cell>
        </row>
        <row r="47">
          <cell r="H47">
            <v>3.21</v>
          </cell>
        </row>
        <row r="50">
          <cell r="H50">
            <v>3.08</v>
          </cell>
        </row>
        <row r="53">
          <cell r="H53">
            <v>2.98</v>
          </cell>
        </row>
        <row r="56">
          <cell r="H56">
            <v>5.22</v>
          </cell>
        </row>
        <row r="59">
          <cell r="H59">
            <v>5.09</v>
          </cell>
        </row>
        <row r="62">
          <cell r="H62">
            <v>2.4300000000000002</v>
          </cell>
        </row>
        <row r="65">
          <cell r="H65">
            <v>1.4</v>
          </cell>
        </row>
      </sheetData>
      <sheetData sheetId="6" refreshError="1">
        <row r="43">
          <cell r="F43">
            <v>5.2489999999999997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externalLinks/externalLink5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"/>
      <sheetName val="Е.р."/>
      <sheetName val="К"/>
      <sheetName val="Ф"/>
      <sheetName val="К.С.М."/>
      <sheetName val="Тр."/>
      <sheetName val="Р1"/>
      <sheetName val="Р2"/>
      <sheetName val="Р2 (2)"/>
      <sheetName val="Р3"/>
      <sheetName val="C.с"/>
      <sheetName val="C.с (2)"/>
      <sheetName val="C.с (3)"/>
      <sheetName val="Сод"/>
      <sheetName val="П.з"/>
      <sheetName val="ПИР"/>
    </sheetNames>
    <sheetDataSet>
      <sheetData sheetId="0"/>
      <sheetData sheetId="1"/>
      <sheetData sheetId="2"/>
      <sheetData sheetId="3"/>
      <sheetData sheetId="4"/>
      <sheetData sheetId="5" refreshError="1">
        <row r="27">
          <cell r="H27">
            <v>2.41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externalLinks/externalLink5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.С.М."/>
      <sheetName val="Тр."/>
      <sheetName val="сод"/>
      <sheetName val="ПИРБ"/>
      <sheetName val="C.с  Б"/>
      <sheetName val="врБ"/>
      <sheetName val="зимБ"/>
      <sheetName val="вах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5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Ер"/>
      <sheetName val="К"/>
      <sheetName val="Ф"/>
      <sheetName val="К.С.М."/>
      <sheetName val="Тр."/>
      <sheetName val="Тр. (2)"/>
      <sheetName val="C.с "/>
      <sheetName val="Р1"/>
      <sheetName val="Р1 (2)"/>
      <sheetName val="ПИР"/>
      <sheetName val="П.з "/>
      <sheetName val="C.с  (2)"/>
      <sheetName val="C.с  (3)"/>
      <sheetName val="ок.ср."/>
      <sheetName val="сод"/>
      <sheetName val="C.сбаз.и"/>
      <sheetName val="Р1 (И)"/>
      <sheetName val="сод (2)"/>
      <sheetName val="сод р.в."/>
      <sheetName val="П.з  (2)"/>
      <sheetName val="П.з  (3)"/>
      <sheetName val="#ССЫЛКА"/>
    </sheetNames>
    <sheetDataSet>
      <sheetData sheetId="0"/>
      <sheetData sheetId="1"/>
      <sheetData sheetId="2"/>
      <sheetData sheetId="3"/>
      <sheetData sheetId="4" refreshError="1">
        <row r="31">
          <cell r="H31">
            <v>2.1999999999999997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 refreshError="1"/>
    </sheetDataSet>
  </externalBook>
</externalLink>
</file>

<file path=xl/externalLinks/externalLink5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-Т"/>
      <sheetName val="ЛЧ"/>
      <sheetName val="Переменные и константы"/>
      <sheetName val="Дог цена"/>
      <sheetName val="топография"/>
      <sheetName val="свод 2"/>
      <sheetName val="Смета"/>
      <sheetName val="Переменные_и_константы"/>
      <sheetName val="См3 СЦБ-зап"/>
      <sheetName val="БД"/>
      <sheetName val="Общ"/>
      <sheetName val="СметаСводная Колпино"/>
      <sheetName val="автоматизация РД"/>
      <sheetName val="Новый справочник БДР"/>
      <sheetName val="РС "/>
      <sheetName val="const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5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к ГК"/>
      <sheetName val="Калплан Вер"/>
      <sheetName val="СметаСводная Колпино"/>
      <sheetName val="СмТопоГео  (планшеты)"/>
      <sheetName val="Смета2 "/>
      <sheetName val="См эколог изыск.Вит"/>
      <sheetName val="Смета геология Вит"/>
      <sheetName val="Смета 5 ОВОС"/>
      <sheetName val="смета6  Дор.работыКолпино"/>
      <sheetName val="Смета7 - СетиКолпино"/>
      <sheetName val="См8 Расчет Трансп.схемы"/>
      <sheetName val="Смета8а технология"/>
      <sheetName val="См9 ГО и ЧС"/>
      <sheetName val="см10 экспресс-оценка"/>
      <sheetName val="свод 2"/>
      <sheetName val="Смета"/>
      <sheetName val="Дог цена"/>
      <sheetName val="КП_к_ГК"/>
      <sheetName val="Калплан_Вер"/>
      <sheetName val="СметаСводная_Колпино"/>
      <sheetName val="СмТопоГео__(планшеты)"/>
      <sheetName val="Смета2_"/>
      <sheetName val="См_эколог_изыск_Вит"/>
      <sheetName val="Смета_геология_Вит"/>
      <sheetName val="Смета_5_ОВОС"/>
      <sheetName val="смета6__Дор_работыКолпино"/>
      <sheetName val="Смета7_-_СетиКолпино"/>
      <sheetName val="См8_Расчет_Трансп_схемы"/>
      <sheetName val="Смета8а_технология"/>
      <sheetName val="См9_ГО_и_ЧС"/>
      <sheetName val="см10_экспресс-оценка"/>
      <sheetName val="СметаСводная"/>
      <sheetName val="Ачинский НПЗ"/>
      <sheetName val="См3 СЦБ-зап"/>
      <sheetName val="топография"/>
      <sheetName val="Данные для расчёта сметы"/>
      <sheetName val="Зап-3- СЦБ"/>
      <sheetName val="См 1 наруж.водопровод"/>
      <sheetName val="Переменные и константы"/>
      <sheetName val="СметаСводная Рыб"/>
      <sheetName val="ИГ1"/>
      <sheetName val="изыскания 2"/>
      <sheetName val="мсн"/>
      <sheetName val="информация"/>
      <sheetName val="Смета 1свод"/>
      <sheetName val="К"/>
      <sheetName val="исх.данные"/>
      <sheetName val="CENTR"/>
      <sheetName val="оператор"/>
      <sheetName val="Землеотвод"/>
      <sheetName val="Смета-Т"/>
      <sheetName val="КП к снег Рыбинская"/>
      <sheetName val="р.Волхов"/>
      <sheetName val="Калплан Кра"/>
      <sheetName val="1.3"/>
      <sheetName val="гидрология"/>
      <sheetName val="OCK1"/>
      <sheetName val="Цена"/>
      <sheetName val="Лист1"/>
      <sheetName val="Обновление"/>
      <sheetName val="График"/>
      <sheetName val="СметаСводная кол"/>
      <sheetName val="ЛС_РЕС"/>
      <sheetName val="КП Прим (3)"/>
      <sheetName val="Записка СЦБ"/>
      <sheetName val="3труба (П)"/>
      <sheetName val="Справка"/>
      <sheetName val="Summary"/>
      <sheetName val="sapactivexlhiddensheet"/>
      <sheetName val="Параметры"/>
      <sheetName val="пятилетка"/>
      <sheetName val="мониторинг"/>
      <sheetName val="D"/>
      <sheetName val=""/>
      <sheetName val="Геодезия-1.1"/>
      <sheetName val="Сводная "/>
      <sheetName val="Сводная смета"/>
      <sheetName val="сводная"/>
      <sheetName val="СМЕТА проект"/>
      <sheetName val="Коэфф1."/>
      <sheetName val="Справочники"/>
      <sheetName val="СВОД"/>
      <sheetName val="Смета 5 ред.3"/>
      <sheetName val="ПД"/>
      <sheetName val="id"/>
      <sheetName val="Смета1"/>
      <sheetName val="ц_1991"/>
      <sheetName val="ид"/>
      <sheetName val="Const"/>
      <sheetName val=" Оборудование  end"/>
      <sheetName val="Курсы"/>
      <sheetName val="пример расчета"/>
      <sheetName val="счет-фактура"/>
      <sheetName val="КП_к_ГК1"/>
      <sheetName val="Калплан_Вер1"/>
      <sheetName val="СметаСводная_Колпино1"/>
      <sheetName val="СмТопоГео__(планшеты)1"/>
      <sheetName val="Смета2_1"/>
      <sheetName val="См_эколог_изыск_Вит1"/>
      <sheetName val="Смета_геология_Вит1"/>
      <sheetName val="Смета_5_ОВОС1"/>
      <sheetName val="смета6__Дор_работыКолпино1"/>
      <sheetName val="Смета7_-_СетиКолпино1"/>
      <sheetName val="См8_Расчет_Трансп_схемы1"/>
      <sheetName val="Смета8а_технология1"/>
      <sheetName val="См9_ГО_и_ЧС1"/>
      <sheetName val="см10_экспресс-оценка1"/>
      <sheetName val="свод_2"/>
      <sheetName val="Ачинский_НПЗ"/>
      <sheetName val="См3_СЦБ-зап"/>
      <sheetName val="Данные_для_расчёта_сметы"/>
      <sheetName val="Зап-3-_СЦБ"/>
      <sheetName val="См_1_наруж_водопровод"/>
      <sheetName val="Переменные_и_константы"/>
      <sheetName val="СметаСводная_Рыб"/>
      <sheetName val="изыскания_2"/>
      <sheetName val="Смета_1свод"/>
      <sheetName val="исх_данные"/>
      <sheetName val="КП_к_снег_Рыбинская"/>
      <sheetName val="р_Волхов"/>
      <sheetName val="Калплан_Кра"/>
      <sheetName val="1_3"/>
      <sheetName val="КП_Прим_(3)"/>
      <sheetName val="Записка_СЦБ"/>
      <sheetName val="3труба_(П)"/>
      <sheetName val="Дог_цена"/>
      <sheetName val="Геодезия-1_1"/>
      <sheetName val="Сводная_смета"/>
      <sheetName val="Сводная_"/>
      <sheetName val="СМЕТА_проект"/>
      <sheetName val="Коэфф1_"/>
      <sheetName val="СметаСводная_кол"/>
      <sheetName val="сср"/>
      <sheetName val="пдр"/>
      <sheetName val="Дог_рас"/>
      <sheetName val="Лист опроса"/>
      <sheetName val="product"/>
    </sheetNames>
    <sheetDataSet>
      <sheetData sheetId="0"/>
      <sheetData sheetId="1"/>
      <sheetData sheetId="2">
        <row r="5">
          <cell r="C5" t="str">
            <v>Предпроектные проработки по объекту "Снегоприемный пункт  по адресу: Витебская Сортировочная ул.,участок 1 (южнее дома №34, литера Ж, по Витебской Сортировочной ул.)"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/>
      <sheetData sheetId="92" refreshError="1"/>
      <sheetData sheetId="93"/>
      <sheetData sheetId="94"/>
      <sheetData sheetId="95">
        <row r="5">
          <cell r="C5" t="str">
            <v>Предпроектные проработки по объекту "Снегоприемный пункт  по адресу: Витебская Сортировочная ул.,участок 1 (южнее дома №34, литера Ж, по Витебской Сортировочной ул.)"</v>
          </cell>
        </row>
      </sheetData>
      <sheetData sheetId="96">
        <row r="5">
          <cell r="C5" t="str">
            <v>Предпроектные проработки по объекту "Снегоприемный пункт  по адресу: Витебская Сортировочная ул.,участок 1 (южнее дома №34, литера Ж, по Витебской Сортировочной ул.)"</v>
          </cell>
        </row>
      </sheetData>
      <sheetData sheetId="97">
        <row r="5">
          <cell r="C5" t="str">
            <v>Предпроектные проработки по объекту "Снегоприемный пункт  по адресу: Витебская Сортировочная ул.,участок 1 (южнее дома №34, литера Ж, по Витебской Сортировочной ул.)"</v>
          </cell>
        </row>
      </sheetData>
      <sheetData sheetId="98"/>
      <sheetData sheetId="99">
        <row r="5">
          <cell r="C5" t="str">
            <v>Предпроектные проработки по объекту "Снегоприемный пункт  по адресу: Витебская Сортировочная ул.,участок 1 (южнее дома №34, литера Ж, по Витебской Сортировочной ул.)"</v>
          </cell>
        </row>
      </sheetData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</sheetDataSet>
  </externalBook>
</externalLink>
</file>

<file path=xl/externalLinks/externalLink5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З"/>
      <sheetName val="СП"/>
      <sheetName val="пояснительная"/>
      <sheetName val="Структура 2000"/>
      <sheetName val="Структура 2019"/>
      <sheetName val="сопоставит"/>
      <sheetName val="врем_зим"/>
      <sheetName val="врем_зим_тек"/>
      <sheetName val="ИС"/>
      <sheetName val="Индексы"/>
      <sheetName val="Сводный 2000 "/>
      <sheetName val="Сводный 2019"/>
      <sheetName val="стройконтроль"/>
      <sheetName val="01-01"/>
      <sheetName val="01-02"/>
      <sheetName val="01-03"/>
      <sheetName val="01-03а"/>
      <sheetName val="01-04"/>
      <sheetName val="01-08"/>
      <sheetName val="01-09"/>
      <sheetName val="01-11"/>
      <sheetName val="02-01"/>
      <sheetName val="02-06"/>
      <sheetName val="02-07"/>
      <sheetName val="03-01"/>
      <sheetName val="07-01"/>
      <sheetName val="09-04"/>
      <sheetName val="09-05"/>
      <sheetName val="09-07"/>
      <sheetName val="09-08"/>
      <sheetName val="экспертиза"/>
      <sheetName val="12-02"/>
      <sheetName val="Лист1"/>
    </sheetNames>
    <sheetDataSet>
      <sheetData sheetId="0" refreshError="1"/>
      <sheetData sheetId="1">
        <row r="3">
          <cell r="F3" t="str">
            <v>АО "Ленстрой" том 9.1.1</v>
          </cell>
        </row>
        <row r="4">
          <cell r="F4" t="str">
            <v>АО "Ленстрой" том 9.1.2</v>
          </cell>
        </row>
        <row r="5">
          <cell r="F5" t="str">
            <v>АО "Ленстрой" том 9.1.3</v>
          </cell>
        </row>
        <row r="10">
          <cell r="F10" t="str">
            <v>ЗАО "Петербургские сети" том 9.2.1</v>
          </cell>
        </row>
        <row r="11">
          <cell r="F11" t="str">
            <v>ЗАО "Петербургские сети" том 9.2.2</v>
          </cell>
        </row>
        <row r="12">
          <cell r="F12" t="str">
            <v>ЗАО "Петербургские сети" том 9.2.3</v>
          </cell>
        </row>
        <row r="13">
          <cell r="F13" t="str">
            <v>ЗАО "Петербургские сети" том 9.2.4</v>
          </cell>
        </row>
        <row r="14">
          <cell r="F14" t="str">
            <v>ЗАО "Петербургские сети" том 9.2.5</v>
          </cell>
        </row>
        <row r="15">
          <cell r="F15" t="str">
            <v>АО "Ленстрой" том 9.2.6</v>
          </cell>
        </row>
        <row r="16">
          <cell r="F16" t="str">
            <v>АО "Ленстрой" том 9.2.7</v>
          </cell>
        </row>
        <row r="17">
          <cell r="F17" t="str">
            <v>АО "Ленстрой" том 9.2.8</v>
          </cell>
        </row>
        <row r="18">
          <cell r="F18" t="str">
            <v>ООО "ПИ ИТС"    том 9.2.9</v>
          </cell>
        </row>
        <row r="19">
          <cell r="F19" t="str">
            <v>ООО "ПИ ИТС"    том 9.2.10</v>
          </cell>
        </row>
        <row r="20">
          <cell r="F20" t="str">
            <v>АО "Ленстрой" том 9.2.11</v>
          </cell>
        </row>
        <row r="21">
          <cell r="F21" t="str">
            <v>ИТИС   том 9.2.12</v>
          </cell>
        </row>
        <row r="22">
          <cell r="F22" t="str">
            <v>ЗАО "Петербургские сети" том 9.2.13</v>
          </cell>
        </row>
        <row r="23">
          <cell r="F23" t="str">
            <v xml:space="preserve"> АО «Мосгипротранс»     том 9.2.14</v>
          </cell>
        </row>
        <row r="24">
          <cell r="F24" t="str">
            <v>ИТИС   том 9.2.15</v>
          </cell>
        </row>
      </sheetData>
      <sheetData sheetId="2" refreshError="1"/>
      <sheetData sheetId="3" refreshError="1"/>
      <sheetData sheetId="4">
        <row r="5">
          <cell r="H5">
            <v>1.3764744900200001</v>
          </cell>
        </row>
      </sheetData>
      <sheetData sheetId="5" refreshError="1"/>
      <sheetData sheetId="6" refreshError="1"/>
      <sheetData sheetId="7" refreshError="1"/>
      <sheetData sheetId="8" refreshError="1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externalLinks/externalLink5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Кра"/>
      <sheetName val="КП кра"/>
      <sheetName val="СметаСводная"/>
      <sheetName val="Смета1 топо Кра"/>
      <sheetName val="Смета2 Инвентариз Кра"/>
      <sheetName val="Смета3геология Кра"/>
      <sheetName val="см4 Оценка Кра"/>
      <sheetName val="См5 дороги"/>
      <sheetName val="6Кр.линии"/>
      <sheetName val="7Сети ТВК, кабели"/>
      <sheetName val="См8 эколог изыск"/>
      <sheetName val="Смета9регламент с 0,293"/>
      <sheetName val="См10  ГО и ЧС"/>
      <sheetName val="смета11конк докум"/>
      <sheetName val="Смета12транс потоки "/>
      <sheetName val="Смета13 Новые технологии"/>
      <sheetName val="топография"/>
      <sheetName val="СметаСводная Колпино"/>
      <sheetName val="Калплан_Кра"/>
      <sheetName val="КП_кра"/>
      <sheetName val="Смета1_топо_Кра"/>
      <sheetName val="Смета2_Инвентариз_Кра"/>
      <sheetName val="Смета3геология_Кра"/>
      <sheetName val="см4_Оценка_Кра"/>
      <sheetName val="См5_дороги"/>
      <sheetName val="6Кр_линии"/>
      <sheetName val="7Сети_ТВК,_кабели"/>
      <sheetName val="См8_эколог_изыск"/>
      <sheetName val="Смета9регламент_с_0,293"/>
      <sheetName val="См10__ГО_и_ЧС"/>
      <sheetName val="смета11конк_докум"/>
      <sheetName val="Смета12транс_потоки_"/>
      <sheetName val="Смета13_Новые_технологии"/>
      <sheetName val="СметаСводная 1 оч"/>
      <sheetName val="справка"/>
      <sheetName val="Лист1"/>
      <sheetName val="свод 2"/>
      <sheetName val="Общая часть"/>
      <sheetName val="Сводная"/>
      <sheetName val="Смета"/>
      <sheetName val="См3 СЦБ-зап"/>
      <sheetName val="Данные для расчёта сметы"/>
      <sheetName val="Ачинский НПЗ"/>
      <sheetName val="СметаСводная павильон"/>
      <sheetName val="СметаСводная снег"/>
      <sheetName val="ст ГТМ"/>
      <sheetName val="гидрология"/>
      <sheetName val="К"/>
      <sheetName val="КП к ГК"/>
      <sheetName val="мсн"/>
      <sheetName val="изыскания 2"/>
      <sheetName val="СметаСводная Рыб"/>
      <sheetName val="График"/>
      <sheetName val="1.1."/>
      <sheetName val="1.3"/>
      <sheetName val="Зап-3- СЦБ"/>
      <sheetName val="sapactivexlhiddensheet"/>
      <sheetName val="Землеотвод"/>
      <sheetName val="Справочные данные"/>
      <sheetName val="См 1 наруж.водопровод"/>
      <sheetName val="КП Прим (3)"/>
      <sheetName val="смета СИД"/>
      <sheetName val="кп"/>
      <sheetName val="ДЦ"/>
      <sheetName val="Summary"/>
      <sheetName val="пятилетка"/>
      <sheetName val="мониторинг"/>
      <sheetName val="Смета 5 ред.3"/>
      <sheetName val="Лист опроса"/>
      <sheetName val="4"/>
      <sheetName val="Сводная смета"/>
      <sheetName val="Дог цена"/>
      <sheetName val="ИГ1"/>
      <sheetName val="Курс доллара"/>
      <sheetName val=" Оборудование  end"/>
      <sheetName val="Коэф"/>
      <sheetName val="КП к снег Рыбинская"/>
      <sheetName val="Поставка"/>
      <sheetName val="Расчет работы"/>
      <sheetName val="свод"/>
      <sheetName val="СП"/>
      <sheetName val="ПДР"/>
      <sheetName val=""/>
      <sheetName val="Коэффициенты"/>
      <sheetName val="Main"/>
      <sheetName val="Коэфф1."/>
      <sheetName val="Параметры"/>
      <sheetName val="lucent"/>
      <sheetName val="Калплан_Кра1"/>
      <sheetName val="КП_кра1"/>
      <sheetName val="Смета1_топо_Кра1"/>
      <sheetName val="Смета2_Инвентариз_Кра1"/>
      <sheetName val="Смета3геология_Кра1"/>
      <sheetName val="см4_Оценка_Кра1"/>
      <sheetName val="См5_дороги1"/>
      <sheetName val="6Кр_линии1"/>
      <sheetName val="7Сети_ТВК,_кабели1"/>
      <sheetName val="См8_эколог_изыск1"/>
      <sheetName val="Смета9регламент_с_0,2931"/>
      <sheetName val="См10__ГО_и_ЧС1"/>
      <sheetName val="смета11конк_докум1"/>
      <sheetName val="Смета12транс_потоки_1"/>
      <sheetName val="Смета13_Новые_технологии1"/>
      <sheetName val="СметаСводная_1_оч"/>
      <sheetName val="СметаСводная_Колпино"/>
      <sheetName val="свод_2"/>
      <sheetName val="Общая_часть"/>
      <sheetName val="См3_СЦБ-зап"/>
      <sheetName val="Данные_для_расчёта_сметы"/>
      <sheetName val="Ачинский_НПЗ"/>
      <sheetName val="СметаСводная_павильон"/>
      <sheetName val="СметаСводная_снег"/>
      <sheetName val="ст_ГТМ"/>
      <sheetName val="КП_к_ГК"/>
      <sheetName val="изыскания_2"/>
      <sheetName val="СметаСводная_Рыб"/>
      <sheetName val="1_3"/>
      <sheetName val="1_1_"/>
      <sheetName val="Зап-3-_СЦБ"/>
      <sheetName val="Справочные_данные"/>
      <sheetName val="См_1_наруж_водопровод"/>
      <sheetName val="КП_Прим_(3)"/>
      <sheetName val="смета_СИД"/>
      <sheetName val="Дог_цена"/>
      <sheetName val="Лист_опроса"/>
      <sheetName val="Сводная_смета"/>
      <sheetName val="Курс_доллара"/>
      <sheetName val="_Оборудование__end"/>
      <sheetName val="КП_к_снег_Рыбинская"/>
      <sheetName val="Смета_5_ред_3"/>
      <sheetName val="приложение 2"/>
      <sheetName val="Свод объем"/>
      <sheetName val="Journals"/>
      <sheetName val="обновление"/>
      <sheetName val="цена"/>
      <sheetName val="product"/>
    </sheetNames>
    <sheetDataSet>
      <sheetData sheetId="0"/>
      <sheetData sheetId="1"/>
      <sheetData sheetId="2">
        <row r="6">
          <cell r="E6" t="str">
            <v>Рабочий проект по реконструкции объекта "Улица Красина"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/>
      <sheetData sheetId="80"/>
      <sheetData sheetId="81" refreshError="1"/>
      <sheetData sheetId="82" refreshError="1"/>
      <sheetData sheetId="83" refreshError="1"/>
      <sheetData sheetId="84" refreshError="1"/>
      <sheetData sheetId="85" refreshError="1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</sheetDataSet>
  </externalBook>
</externalLink>
</file>

<file path=xl/externalLinks/externalLink5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Курс доллара"/>
      <sheetName val="Лист3"/>
      <sheetName val="СметаСводная"/>
      <sheetName val="топография"/>
      <sheetName val="Данные для расчёта сметы"/>
      <sheetName val="Коэфф1."/>
      <sheetName val="ставки"/>
      <sheetName val="Курс_доллара"/>
      <sheetName val="ПО 1-7"/>
      <sheetName val="свод 2"/>
      <sheetName val="Смета"/>
      <sheetName val="СметаСводная Колпино"/>
      <sheetName val="Лист7"/>
      <sheetName val="Смета-Т"/>
      <sheetName val="ps198"/>
      <sheetName val="Курс $"/>
      <sheetName val="ОПС"/>
      <sheetName val="Дог цена"/>
      <sheetName val="к-ты"/>
      <sheetName val="консолидация"/>
      <sheetName val="Сводный СР"/>
      <sheetName val="ИМЯ"/>
      <sheetName val="Имя2"/>
      <sheetName val="12"/>
      <sheetName val="выборка на22 июня"/>
      <sheetName val="Новый справочник БДР"/>
      <sheetName val="Курсы"/>
      <sheetName val="Payments 2006"/>
      <sheetName val="счет-фактура"/>
      <sheetName val="Сводная смета"/>
      <sheetName val="Курс_доллара1"/>
      <sheetName val="ПО_1-7"/>
      <sheetName val="Данные_для_расчёта_сметы"/>
      <sheetName val="Коэфф1_"/>
      <sheetName val="свод_2"/>
      <sheetName val="СметаСводная_Колпино"/>
      <sheetName val="Дог_цена"/>
      <sheetName val="Курс_$"/>
      <sheetName val="Сводный_СР"/>
      <sheetName val="выборка_на22_июня"/>
      <sheetName val="ид смр"/>
      <sheetName val="выборка заказчик"/>
      <sheetName val="спр1"/>
      <sheetName val="Справка"/>
      <sheetName val="СметаСводная Рыб"/>
      <sheetName val="хар_"/>
      <sheetName val="с1_"/>
      <sheetName val="DATA"/>
      <sheetName val="Общ"/>
      <sheetName val="ЛЧ Р"/>
      <sheetName val="шаблон"/>
      <sheetName val="смета проект"/>
      <sheetName val="терм.обез"/>
      <sheetName val="химреаг."/>
      <sheetName val="Ресурсы"/>
      <sheetName val="Объекты"/>
    </sheetNames>
    <sheetDataSet>
      <sheetData sheetId="0">
        <row r="2">
          <cell r="A2">
            <v>25</v>
          </cell>
        </row>
      </sheetData>
      <sheetData sheetId="1">
        <row r="2">
          <cell r="A2">
            <v>25</v>
          </cell>
        </row>
      </sheetData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>
        <row r="2">
          <cell r="A2">
            <v>25</v>
          </cell>
        </row>
      </sheetData>
      <sheetData sheetId="32">
        <row r="2">
          <cell r="A2">
            <v>25</v>
          </cell>
        </row>
      </sheetData>
      <sheetData sheetId="33">
        <row r="2">
          <cell r="A2">
            <v>25</v>
          </cell>
        </row>
      </sheetData>
      <sheetData sheetId="34">
        <row r="2">
          <cell r="A2">
            <v>25</v>
          </cell>
        </row>
      </sheetData>
      <sheetData sheetId="35">
        <row r="2">
          <cell r="A2">
            <v>25</v>
          </cell>
        </row>
      </sheetData>
      <sheetData sheetId="36">
        <row r="2">
          <cell r="A2">
            <v>25</v>
          </cell>
        </row>
      </sheetData>
      <sheetData sheetId="37">
        <row r="2">
          <cell r="A2">
            <v>25</v>
          </cell>
        </row>
      </sheetData>
      <sheetData sheetId="38">
        <row r="2">
          <cell r="A2">
            <v>25</v>
          </cell>
        </row>
      </sheetData>
      <sheetData sheetId="39">
        <row r="2">
          <cell r="A2">
            <v>25</v>
          </cell>
        </row>
      </sheetData>
      <sheetData sheetId="40">
        <row r="2">
          <cell r="A2">
            <v>25</v>
          </cell>
        </row>
      </sheetData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</sheetDataSet>
  </externalBook>
</externalLink>
</file>

<file path=xl/externalLinks/externalLink5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им "/>
      <sheetName val="эл"/>
      <sheetName val="экспертиза"/>
      <sheetName val="содт"/>
    </sheetNames>
    <sheetDataSet>
      <sheetData sheetId="0" refreshError="1">
        <row r="31">
          <cell r="F31">
            <v>61643.700000000004</v>
          </cell>
        </row>
      </sheetData>
      <sheetData sheetId="1" refreshError="1"/>
      <sheetData sheetId="2" refreshError="1"/>
      <sheetData sheetId="3" refreshError="1"/>
    </sheetDataSet>
  </externalBook>
</externalLink>
</file>

<file path=xl/externalLinks/externalLink5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.С.М."/>
      <sheetName val="Ер"/>
      <sheetName val="К"/>
      <sheetName val="Ф"/>
      <sheetName val="Тр."/>
      <sheetName val="Тр. (2)"/>
      <sheetName val="а.б. 1 м"/>
      <sheetName val="битум"/>
      <sheetName val="Р1 "/>
      <sheetName val="ПИР"/>
      <sheetName val="Р2"/>
      <sheetName val="C.с "/>
      <sheetName val="C.с  (2)"/>
      <sheetName val="C.с  (4)"/>
      <sheetName val="П.з "/>
      <sheetName val="С.с зам"/>
      <sheetName val="зим.зам"/>
      <sheetName val="П.з  (2)"/>
      <sheetName val="Ведомость потр.рес."/>
    </sheetNames>
    <sheetDataSet>
      <sheetData sheetId="0" refreshError="1">
        <row r="159">
          <cell r="P159">
            <v>12.82</v>
          </cell>
        </row>
        <row r="163">
          <cell r="P163">
            <v>7.339999999999999</v>
          </cell>
        </row>
        <row r="167">
          <cell r="P167">
            <v>17.14</v>
          </cell>
        </row>
      </sheetData>
      <sheetData sheetId="1"/>
      <sheetData sheetId="2"/>
      <sheetData sheetId="3">
        <row r="159">
          <cell r="P159">
            <v>12.82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 refreshError="1"/>
      <sheetData sheetId="12"/>
      <sheetData sheetId="13"/>
      <sheetData sheetId="14"/>
      <sheetData sheetId="15"/>
      <sheetData sheetId="16"/>
      <sheetData sheetId="17"/>
      <sheetData sheetId="18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рын"/>
      <sheetName val="зп мост"/>
      <sheetName val="зпподходы"/>
      <sheetName val="К.С.М."/>
      <sheetName val="Тр."/>
      <sheetName val="ПИР"/>
      <sheetName val="C.с"/>
      <sheetName val="П.з"/>
      <sheetName val="зим,"/>
      <sheetName val="эл"/>
      <sheetName val="ком"/>
      <sheetName val="C.с (р)"/>
      <sheetName val="П.з (2)"/>
      <sheetName val="сод"/>
    </sheetNames>
    <sheetDataSet>
      <sheetData sheetId="0"/>
      <sheetData sheetId="1"/>
      <sheetData sheetId="2"/>
      <sheetData sheetId="3"/>
      <sheetData sheetId="4" refreshError="1">
        <row r="36">
          <cell r="H36">
            <v>1.83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6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"/>
      <sheetName val="Ф"/>
      <sheetName val="К.С.М."/>
      <sheetName val="Тр. "/>
      <sheetName val="ПИР"/>
      <sheetName val="ПИР т"/>
      <sheetName val="П.з. л. c"/>
      <sheetName val="зим"/>
      <sheetName val="C.с "/>
      <sheetName val="Сод.р.в."/>
      <sheetName val="П.з.р.в."/>
      <sheetName val="сод"/>
    </sheetNames>
    <sheetDataSet>
      <sheetData sheetId="0"/>
      <sheetData sheetId="1"/>
      <sheetData sheetId="2" refreshError="1">
        <row r="33">
          <cell r="P33">
            <v>77.190000000000012</v>
          </cell>
        </row>
        <row r="64">
          <cell r="P64">
            <v>18.95</v>
          </cell>
        </row>
        <row r="68">
          <cell r="P68">
            <v>19.45</v>
          </cell>
        </row>
        <row r="83">
          <cell r="P83">
            <v>8.4</v>
          </cell>
        </row>
        <row r="87">
          <cell r="P87">
            <v>10.29</v>
          </cell>
        </row>
        <row r="91">
          <cell r="P91">
            <v>3.03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6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"/>
      <sheetName val="Ф"/>
      <sheetName val="К.С.М."/>
      <sheetName val="Тр."/>
      <sheetName val="C.с баз"/>
      <sheetName val="сод.л.см."/>
      <sheetName val="зим Б"/>
      <sheetName val="П.з"/>
      <sheetName val="ПИР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6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"/>
      <sheetName val="Ф"/>
      <sheetName val="ч. щ. 1"/>
      <sheetName val="ч. щ. 2"/>
      <sheetName val="К.С.М."/>
      <sheetName val="Тр."/>
      <sheetName val="Тр.(ж.д.)"/>
      <sheetName val="зим."/>
      <sheetName val="вах"/>
      <sheetName val="окно"/>
      <sheetName val="вр"/>
      <sheetName val="C.с"/>
      <sheetName val="П.з.л.см"/>
      <sheetName val="П.з.р.в"/>
      <sheetName val="Сод.л.см"/>
      <sheetName val="Сод.р.в."/>
    </sheetNames>
    <sheetDataSet>
      <sheetData sheetId="0" refreshError="1"/>
      <sheetData sheetId="1" refreshError="1">
        <row r="57">
          <cell r="H57">
            <v>136.85</v>
          </cell>
        </row>
      </sheetData>
      <sheetData sheetId="2" refreshError="1"/>
      <sheetData sheetId="3" refreshError="1"/>
      <sheetData sheetId="4" refreshError="1">
        <row r="319">
          <cell r="P319">
            <v>10.35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6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"/>
      <sheetName val="Ф"/>
      <sheetName val="К.С.М."/>
      <sheetName val="Тр. ж.д."/>
      <sheetName val="сод"/>
      <sheetName val="ПИРБ"/>
      <sheetName val="C.с  Б"/>
      <sheetName val="зимБ"/>
      <sheetName val="вах"/>
      <sheetName val="врБ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6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"/>
      <sheetName val="Ф"/>
      <sheetName val="ч. щ. 1"/>
      <sheetName val="ч. щ. 2"/>
      <sheetName val="К.С.М."/>
      <sheetName val="Тр."/>
      <sheetName val="Тр.(ж.д.)"/>
      <sheetName val="зим."/>
      <sheetName val="вах"/>
      <sheetName val="окно"/>
      <sheetName val="вр"/>
      <sheetName val="C.с"/>
      <sheetName val="П.з.л.см"/>
      <sheetName val="П.з.р.в"/>
      <sheetName val="Сод.л.см"/>
      <sheetName val="Сод.р.в."/>
    </sheetNames>
    <sheetDataSet>
      <sheetData sheetId="0"/>
      <sheetData sheetId="1"/>
      <sheetData sheetId="2"/>
      <sheetData sheetId="3"/>
      <sheetData sheetId="4" refreshError="1">
        <row r="354">
          <cell r="P354">
            <v>15.41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externalLinks/externalLink6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.з.р.в."/>
      <sheetName val="К"/>
      <sheetName val="Ф"/>
      <sheetName val="К.С.М."/>
      <sheetName val="Тр."/>
      <sheetName val="Сод р.в."/>
      <sheetName val="Сод.л.см"/>
      <sheetName val="зим"/>
      <sheetName val="C.с "/>
      <sheetName val="вах"/>
      <sheetName val="ГИБДД"/>
      <sheetName val="П.з. л. c"/>
    </sheetNames>
    <sheetDataSet>
      <sheetData sheetId="0"/>
      <sheetData sheetId="1"/>
      <sheetData sheetId="2"/>
      <sheetData sheetId="3" refreshError="1">
        <row r="51">
          <cell r="P51">
            <v>8.94</v>
          </cell>
        </row>
        <row r="78">
          <cell r="P78">
            <v>52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6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3"/>
      <sheetName val="зимтек"/>
      <sheetName val="C.с тек"/>
      <sheetName val="ф2"/>
      <sheetName val="ф8"/>
      <sheetName val="ф9"/>
      <sheetName val="ф10"/>
      <sheetName val="C.с тек ЭЛ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6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"/>
      <sheetName val="Ф"/>
      <sheetName val="Ф (177)"/>
      <sheetName val="К.С.М."/>
      <sheetName val="Тр"/>
      <sheetName val="зим"/>
      <sheetName val="C.с"/>
      <sheetName val="П.з. л. c"/>
      <sheetName val="П.з.р.в."/>
      <sheetName val="окно"/>
      <sheetName val="ПИРб"/>
      <sheetName val="ПИР т"/>
      <sheetName val="Сод р.в."/>
      <sheetName val="Сод.л.с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6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Мак"/>
      <sheetName val="сводная"/>
      <sheetName val="См1ои ТопоГео  (планшеты)"/>
      <sheetName val="Смета2ои.ИГИ ОИ"/>
      <sheetName val="Смета3ои Гидрограф мак"/>
      <sheetName val="См4 оигеол мак"/>
      <sheetName val="См5ои эколог мак"/>
      <sheetName val="смета6 ои дор.работы мак"/>
      <sheetName val="См7ои мосты"/>
      <sheetName val="см 8ОИ сети"/>
      <sheetName val="Смета9 ОВОС Мак"/>
      <sheetName val="см10 ои Водопонижение и дренаж"/>
      <sheetName val="См11ои транс потоки мак"/>
      <sheetName val="см12ои Оценка мак"/>
      <sheetName val="См 13ои ГО и ЧС"/>
      <sheetName val="См1п топо"/>
      <sheetName val="См2пИГИпроект"/>
      <sheetName val="Смета 3п Инвент"/>
      <sheetName val="Смета4п геол мак"/>
      <sheetName val="См5п Обслед и мероприятия по за"/>
      <sheetName val="смета6п дор.работы мак"/>
      <sheetName val="См7П мосты"/>
      <sheetName val="см 8П сети"/>
      <sheetName val="см9 п Водопонижение и дре"/>
      <sheetName val="См10п транс потоки мак "/>
      <sheetName val="см11п Оценка мак"/>
      <sheetName val="См 12п ГО и ЧС"/>
      <sheetName val="смета13 конк докум"/>
      <sheetName val="Смета"/>
      <sheetName val="Курс доллара"/>
      <sheetName val="СметаСводная"/>
      <sheetName val="КП_Мак"/>
      <sheetName val="См1ои_ТопоГео__(планшеты)"/>
      <sheetName val="Смета2ои_ИГИ_ОИ"/>
      <sheetName val="Смета3ои_Гидрограф_мак"/>
      <sheetName val="См4_оигеол_мак"/>
      <sheetName val="См5ои_эколог_мак"/>
      <sheetName val="смета6_ои_дор_работы_мак"/>
      <sheetName val="См7ои_мосты"/>
      <sheetName val="см_8ОИ_сети"/>
      <sheetName val="Смета9_ОВОС_Мак"/>
      <sheetName val="см10_ои_Водопонижение_и_дренаж"/>
      <sheetName val="См11ои_транс_потоки_мак"/>
      <sheetName val="см12ои_Оценка_мак"/>
      <sheetName val="См_13ои_ГО_и_ЧС"/>
      <sheetName val="См1п_топо"/>
      <sheetName val="Смета_3п_Инвент"/>
      <sheetName val="Смета4п_геол_мак"/>
      <sheetName val="См5п_Обслед_и_мероприятия_по_за"/>
      <sheetName val="смета6п_дор_работы_мак"/>
      <sheetName val="См7П_мосты"/>
      <sheetName val="см_8П_сети"/>
      <sheetName val="см9_п_Водопонижение_и_дре"/>
      <sheetName val="См10п_транс_потоки_мак_"/>
      <sheetName val="см11п_Оценка_мак"/>
      <sheetName val="См_12п_ГО_и_ЧС"/>
      <sheetName val="смета13_конк_докум"/>
      <sheetName val="свод 2"/>
      <sheetName val="Дополнительные параметры"/>
      <sheetName val="х"/>
      <sheetName val="sapactivexlhiddensheet"/>
      <sheetName val="Данные для расчёта сметы"/>
      <sheetName val="топография"/>
      <sheetName val="пятилетка"/>
      <sheetName val="мониторинг"/>
      <sheetName val="См 1 наруж.водопровод"/>
      <sheetName val="ИГ1"/>
      <sheetName val="Параметры"/>
      <sheetName val="СметаСводная 1 оч"/>
      <sheetName val="Землеотвод"/>
      <sheetName val="СметаСводная Колпино"/>
      <sheetName val="ст ГТМ"/>
      <sheetName val="Калплан Кра"/>
      <sheetName val="Лист1"/>
      <sheetName val="смета СИД"/>
      <sheetName val="Ачинский НПЗ"/>
      <sheetName val="гидрология"/>
      <sheetName val="Summary"/>
      <sheetName val="КП Прим (3)"/>
      <sheetName val="Общая часть"/>
      <sheetName val="Курс $"/>
      <sheetName val="см8"/>
      <sheetName val="КП к ГК"/>
      <sheetName val="Кал.план Жукова даты - не надо"/>
      <sheetName val="ПРОГНОЗ_1"/>
      <sheetName val="мсн"/>
      <sheetName val="свод"/>
      <sheetName val="Калплан ОИ2 Макм крестики"/>
      <sheetName val="Смета терзем"/>
      <sheetName val="Дог_рас"/>
      <sheetName val="эл.химз."/>
      <sheetName val="Дог цена"/>
      <sheetName val="база"/>
      <sheetName val="Акт выбора"/>
      <sheetName val="Обор"/>
      <sheetName val="пример расчета"/>
      <sheetName val="КП_Мак1"/>
      <sheetName val="См1ои_ТопоГео__(планшеты)1"/>
      <sheetName val="Смета2ои_ИГИ_ОИ1"/>
      <sheetName val="Смета3ои_Гидрограф_мак1"/>
      <sheetName val="См4_оигеол_мак1"/>
      <sheetName val="См5ои_эколог_мак1"/>
      <sheetName val="смета6_ои_дор_работы_мак1"/>
      <sheetName val="См7ои_мосты1"/>
      <sheetName val="см_8ОИ_сети1"/>
      <sheetName val="Смета9_ОВОС_Мак1"/>
      <sheetName val="см10_ои_Водопонижение_и_дренаж1"/>
      <sheetName val="См11ои_транс_потоки_мак1"/>
      <sheetName val="см12ои_Оценка_мак1"/>
      <sheetName val="См_13ои_ГО_и_ЧС1"/>
      <sheetName val="См1п_топо1"/>
      <sheetName val="Смета_3п_Инвент1"/>
      <sheetName val="Смета4п_геол_мак1"/>
      <sheetName val="См5п_Обслед_и_мероприятия_по_з1"/>
      <sheetName val="смета6п_дор_работы_мак1"/>
      <sheetName val="См7П_мосты1"/>
      <sheetName val="см_8П_сети1"/>
      <sheetName val="см9_п_Водопонижение_и_дре1"/>
      <sheetName val="См10п_транс_потоки_мак_1"/>
      <sheetName val="см11п_Оценка_мак1"/>
      <sheetName val="См_12п_ГО_и_ЧС1"/>
      <sheetName val="смета13_конк_докум1"/>
      <sheetName val="свод_2"/>
      <sheetName val="Данные_для_расчёта_сметы"/>
      <sheetName val="См_1_наруж_водопровод"/>
      <sheetName val="СметаСводная_1_оч"/>
      <sheetName val="СметаСводная_Колпино"/>
      <sheetName val="ст_ГТМ"/>
      <sheetName val="Калплан_Кра"/>
      <sheetName val="смета_СИД"/>
      <sheetName val="Ачинский_НПЗ"/>
      <sheetName val="КП_Прим_(3)"/>
      <sheetName val="Общая_часть"/>
      <sheetName val="Дополнительные_параметры"/>
      <sheetName val="Курс_$"/>
      <sheetName val="КП_к_ГК"/>
      <sheetName val="Кал_план_Жукова_даты_-_не_надо"/>
      <sheetName val="Калплан_ОИ2_Макм_крестики"/>
      <sheetName val="Смета_терзем"/>
      <sheetName val="эл_химз_"/>
      <sheetName val="Курс_доллара"/>
      <sheetName val="Дог_цена"/>
      <sheetName val="Акт_выбора"/>
      <sheetName val="id"/>
    </sheetNames>
    <sheetDataSet>
      <sheetData sheetId="0"/>
      <sheetData sheetId="1">
        <row r="7">
          <cell r="D7" t="str">
            <v>Разработка обоснования инвестиций и проекта на строительство объекта "Набережная Макарова с мостом через реку Смоленку. 1-я очередь. Участок от 2-й линии Васильевского острова до транспортной связи через остров Серный"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 refreshError="1"/>
      <sheetData sheetId="142" refreshError="1"/>
      <sheetData sheetId="143" refreshError="1"/>
    </sheetDataSet>
  </externalBook>
</externalLink>
</file>

<file path=xl/externalLinks/externalLink6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.план Жукова мес"/>
      <sheetName val="Кал.план Жукова даты - не надо"/>
      <sheetName val="СметаСводная 1 оч"/>
      <sheetName val="Смета1 Чеснович"/>
      <sheetName val="Смета2 геология"/>
      <sheetName val="См3 кадастр"/>
      <sheetName val="Смета4 Зем"/>
      <sheetName val="См5 дороги"/>
      <sheetName val="6 Кр.линии"/>
      <sheetName val="См7 мост"/>
      <sheetName val="Сети8 1 оч"/>
      <sheetName val="Смета9 регламент с 0,335"/>
      <sheetName val="Смета10 ООС"/>
      <sheetName val="смета11 конк докум"/>
      <sheetName val="См12  ГО и ЧС"/>
      <sheetName val="сводная"/>
      <sheetName val="Смета"/>
      <sheetName val="Курс доллара"/>
      <sheetName val="Кал_план_Жукова_мес"/>
      <sheetName val="Кал_план_Жукова_даты_-_не_надо"/>
      <sheetName val="СметаСводная_1_оч"/>
      <sheetName val="Смета1_Чеснович"/>
      <sheetName val="Смета2_геология"/>
      <sheetName val="См3_кадастр"/>
      <sheetName val="Смета4_Зем"/>
      <sheetName val="См5_дороги"/>
      <sheetName val="6_Кр_линии"/>
      <sheetName val="См7_мост"/>
      <sheetName val="Сети8_1_оч"/>
      <sheetName val="Смета9_регламент_с_0,335"/>
      <sheetName val="Смета10_ООС"/>
      <sheetName val="смета11_конк_докум"/>
      <sheetName val="См12__ГО_и_ЧС"/>
      <sheetName val="Данные для расчёта сметы"/>
      <sheetName val="ИГ1"/>
      <sheetName val="СметаСводная"/>
      <sheetName val="свод 2"/>
      <sheetName val="пятилетка"/>
      <sheetName val="мониторинг"/>
      <sheetName val="СметаСводная снег"/>
      <sheetName val="sapactivexlhiddensheet"/>
      <sheetName val="топография"/>
      <sheetName val="См 1 наруж.водопровод"/>
      <sheetName val="СметаСводная Колпино"/>
      <sheetName val="свод"/>
      <sheetName val="КП Мак"/>
      <sheetName val="Параметры"/>
      <sheetName val="1"/>
      <sheetName val="93-110"/>
      <sheetName val="р.Волхов"/>
      <sheetName val="Землеотвод"/>
      <sheetName val="Калплан Кра"/>
      <sheetName val="кп"/>
      <sheetName val="смета СИД"/>
      <sheetName val="Лист1"/>
      <sheetName val="КП Прим (3)"/>
      <sheetName val="гидрология"/>
      <sheetName val="КП к ГК"/>
      <sheetName val="Смета терзем"/>
      <sheetName val="Summary"/>
      <sheetName val="эл.химз."/>
      <sheetName val="Ачинский НПЗ"/>
      <sheetName val="График"/>
      <sheetName val="мсн"/>
      <sheetName val="1.3"/>
      <sheetName val="см8"/>
      <sheetName val="АЧ"/>
      <sheetName val="Общая часть"/>
      <sheetName val="ЗП_ЮНГ"/>
      <sheetName val="Дог_рас"/>
      <sheetName val="Дополнительные параметры"/>
      <sheetName val="Хаттон 90.90 Femco"/>
      <sheetName val="зап-3- сцб"/>
      <sheetName val="Кал_план_Жукова_мес1"/>
      <sheetName val="Кал_план_Жукова_даты_-_не_надо1"/>
      <sheetName val="СметаСводная_1_оч1"/>
      <sheetName val="Смета1_Чеснович1"/>
      <sheetName val="Смета2_геология1"/>
      <sheetName val="См3_кадастр1"/>
      <sheetName val="Смета4_Зем1"/>
      <sheetName val="См5_дороги1"/>
      <sheetName val="6_Кр_линии1"/>
      <sheetName val="См7_мост1"/>
      <sheetName val="Сети8_1_оч1"/>
      <sheetName val="Смета9_регламент_с_0,3351"/>
      <sheetName val="Смета10_ООС1"/>
      <sheetName val="смета11_конк_докум1"/>
      <sheetName val="См12__ГО_и_ЧС1"/>
      <sheetName val="СметаСводная_снег"/>
      <sheetName val="свод_2"/>
      <sheetName val="Данные_для_расчёта_сметы"/>
      <sheetName val="См_1_наруж_водопровод"/>
      <sheetName val="СметаСводная_Колпино"/>
      <sheetName val="КП_Мак"/>
      <sheetName val="Калплан_Кра"/>
      <sheetName val="р_Волхов"/>
      <sheetName val="смета_СИД"/>
      <sheetName val="КП_Прим_(3)"/>
      <sheetName val="КП_к_ГК"/>
      <sheetName val="Смета_терзем"/>
      <sheetName val="эл_химз_"/>
      <sheetName val="Ачинский_НПЗ"/>
      <sheetName val="1_3"/>
      <sheetName val="Общая_часть"/>
      <sheetName val="Курс_доллара"/>
      <sheetName val="Дополнительные_параметры"/>
      <sheetName val="пдр"/>
      <sheetName val="Panduit"/>
      <sheetName val="пдр ооо &quot;юкос фбц&quot;"/>
      <sheetName val="lim"/>
    </sheetNames>
    <sheetDataSet>
      <sheetData sheetId="0" refreshError="1"/>
      <sheetData sheetId="1" refreshError="1"/>
      <sheetData sheetId="2">
        <row r="6">
          <cell r="D6" t="str">
            <v>"Реконструкция транспортной развязки на пр. Маршала Жукова через ж.д. пути в Угольную гавань". 1-ая очередь. Реконструкция Портовой ул. с выходом на дорогу в Угольную гавань и строительство ул. Морской Пехоты с мостом через р. Красненькая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"/>
      <sheetName val="Ф"/>
      <sheetName val="К.С.М.(дор.+мост)"/>
      <sheetName val="Тр.(дор.)"/>
      <sheetName val="Тр.  (мост)"/>
      <sheetName val="Сод.л.см"/>
      <sheetName val="Сод.р.в."/>
      <sheetName val="П.з.р.в"/>
      <sheetName val="П.з.л.см"/>
      <sheetName val="C.с"/>
      <sheetName val="В.ст.дор"/>
      <sheetName val="В.ст.мост"/>
      <sheetName val="Вр"/>
      <sheetName val="зим"/>
      <sheetName val="эл"/>
      <sheetName val="ПИРб"/>
      <sheetName val="ПИРт"/>
    </sheetNames>
    <sheetDataSet>
      <sheetData sheetId="0"/>
      <sheetData sheetId="1"/>
      <sheetData sheetId="2"/>
      <sheetData sheetId="3"/>
      <sheetData sheetId="4" refreshError="1">
        <row r="30">
          <cell r="P30">
            <v>10.14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externalLinks/externalLink7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ОИ2 Макм крестики"/>
      <sheetName val="КП Мак-2"/>
      <sheetName val="сводная"/>
      <sheetName val="См1ТопоГео  (планшеты) Мичм"/>
      <sheetName val="Смета2 инв Мичм"/>
      <sheetName val="см 3геол арх Мичманская"/>
      <sheetName val="Смета.4ИГИ Мичм"/>
      <sheetName val="См 5эколог изыск.Мичм"/>
      <sheetName val="См6 дороги Мичм"/>
      <sheetName val="смета7 мост Мичм"/>
      <sheetName val="см 8 ОИ сети Мим"/>
      <sheetName val="Смета9 ОВОС Мичм"/>
      <sheetName val="Смета 10 трансппот Мичм"/>
      <sheetName val="смета11 оценка Мичм"/>
      <sheetName val="См 12 ГОЧС Мичм"/>
      <sheetName val="См5ои эколог мак"/>
      <sheetName val="Данные для расчёта сметы"/>
      <sheetName val="Калплан_ОИ2_Макм_крестики"/>
      <sheetName val="КП_Мак-2"/>
      <sheetName val="См1ТопоГео__(планшеты)_Мичм"/>
      <sheetName val="Смета2_инв_Мичм"/>
      <sheetName val="см_3геол_арх_Мичманская"/>
      <sheetName val="Смета_4ИГИ_Мичм"/>
      <sheetName val="См_5эколог_изыск_Мичм"/>
      <sheetName val="См6_дороги_Мичм"/>
      <sheetName val="смета7_мост_Мичм"/>
      <sheetName val="см_8_ОИ_сети_Мим"/>
      <sheetName val="Смета9_ОВОС_Мичм"/>
      <sheetName val="Смета_10_трансппот_Мичм"/>
      <sheetName val="смета11_оценка_Мичм"/>
      <sheetName val="См_12_ГОЧС_Мичм"/>
      <sheetName val="См5ои_эколог_мак"/>
      <sheetName val="СметаСводная 1 оч"/>
      <sheetName val="sapactivexlhiddensheet"/>
      <sheetName val="свод"/>
      <sheetName val="См 1 наруж.водопровод"/>
      <sheetName val="свод 2"/>
      <sheetName val="Смета"/>
      <sheetName val="ИГ1"/>
      <sheetName val="Смета терзем"/>
      <sheetName val="топография"/>
      <sheetName val="СметаСводная"/>
      <sheetName val="Кал.план Жукова даты - не надо"/>
      <sheetName val="свод1"/>
      <sheetName val="КП Мак"/>
      <sheetName val="кп"/>
      <sheetName val="смета СИД"/>
      <sheetName val="свод (2)"/>
      <sheetName val="эл.химз."/>
      <sheetName val="КП НовоКов"/>
      <sheetName val="пятилетка"/>
      <sheetName val="мониторинг"/>
      <sheetName val="Землеотвод"/>
      <sheetName val="р.Волхов"/>
      <sheetName val="Параметры"/>
      <sheetName val="КП Прим (3)"/>
      <sheetName val="1"/>
      <sheetName val="Калплан Кра"/>
      <sheetName val="см8"/>
      <sheetName val="Дополнительные параметры"/>
      <sheetName val="гидрология"/>
      <sheetName val="АЧ"/>
      <sheetName val="СметаСводная Рыб"/>
      <sheetName val="Лист1"/>
      <sheetName val="СметаСводная Колпино"/>
      <sheetName val="Panduit"/>
      <sheetName val="график"/>
      <sheetName val="Калплан_ОИ2_Макм_крестики1"/>
      <sheetName val="КП_Мак-21"/>
      <sheetName val="См1ТопоГео__(планшеты)_Мичм1"/>
      <sheetName val="Смета2_инв_Мичм1"/>
      <sheetName val="см_3геол_арх_Мичманская1"/>
      <sheetName val="Смета_4ИГИ_Мичм1"/>
      <sheetName val="См_5эколог_изыск_Мичм1"/>
      <sheetName val="См6_дороги_Мичм1"/>
      <sheetName val="смета7_мост_Мичм1"/>
      <sheetName val="см_8_ОИ_сети_Мим1"/>
      <sheetName val="Смета9_ОВОС_Мичм1"/>
      <sheetName val="Смета_10_трансппот_Мичм1"/>
      <sheetName val="смета11_оценка_Мичм1"/>
      <sheetName val="См_12_ГОЧС_Мичм1"/>
      <sheetName val="См5ои_эколог_мак1"/>
      <sheetName val="Данные_для_расчёта_сметы"/>
      <sheetName val="СметаСводная_1_оч"/>
      <sheetName val="См_1_наруж_водопровод"/>
      <sheetName val="свод_2"/>
      <sheetName val="Смета_терзем"/>
      <sheetName val="Кал_план_Жукова_даты_-_не_надо"/>
      <sheetName val="КП_Мак"/>
      <sheetName val="смета_СИД"/>
      <sheetName val="свод_(2)"/>
      <sheetName val="эл_химз_"/>
      <sheetName val="КП_НовоКов"/>
      <sheetName val="р_Волхов"/>
      <sheetName val="КП_Прим_(3)"/>
      <sheetName val="Калплан_Кра"/>
      <sheetName val="Дополнительные_параметры"/>
      <sheetName val="СметаСводная_Рыб"/>
      <sheetName val="смета проект"/>
      <sheetName val="хар_"/>
      <sheetName val="с1_"/>
      <sheetName val="шаблон"/>
      <sheetName val="Коэфф1."/>
      <sheetName val="этапы"/>
      <sheetName val="шкаф"/>
      <sheetName val="прайс лист"/>
    </sheetNames>
    <sheetDataSet>
      <sheetData sheetId="0"/>
      <sheetData sheetId="1"/>
      <sheetData sheetId="2">
        <row r="7">
          <cell r="D7" t="str">
            <v>Разработка обоснования инвестиций в строительство объекта "Морская набережная на участке между Мичманской ул. и Капитанской ул."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/>
      <sheetData sheetId="102" refreshError="1"/>
      <sheetData sheetId="103" refreshError="1"/>
      <sheetData sheetId="104" refreshError="1"/>
      <sheetData sheetId="105" refreshError="1"/>
    </sheetDataSet>
  </externalBook>
</externalLink>
</file>

<file path=xl/externalLinks/externalLink7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(3)"/>
      <sheetName val="кп"/>
      <sheetName val="свод (2)"/>
      <sheetName val="свод"/>
      <sheetName val="сид"/>
      <sheetName val="изыскания"/>
      <sheetName val="экон из"/>
      <sheetName val="экол из"/>
      <sheetName val="дор1"/>
      <sheetName val="иск соор"/>
      <sheetName val="светоф"/>
      <sheetName val="ост"/>
      <sheetName val="нар осв1"/>
      <sheetName val="электроснаб"/>
      <sheetName val="пер ком1"/>
      <sheetName val="канал1"/>
      <sheetName val="маф"/>
      <sheetName val="орг_движ1"/>
      <sheetName val="акт (2)"/>
      <sheetName val="ГОЧС"/>
      <sheetName val="оос"/>
      <sheetName val="бл-во1"/>
      <sheetName val="автостоянка"/>
      <sheetName val="тэч"/>
      <sheetName val="внт1"/>
      <sheetName val="сод дор"/>
      <sheetName val="изъят зем уч"/>
      <sheetName val="землеустр. _раб"/>
      <sheetName val="конкурсн"/>
      <sheetName val="графич"/>
      <sheetName val="сводная"/>
      <sheetName val="кп_(3)"/>
      <sheetName val="свод_(2)"/>
      <sheetName val="экон_из"/>
      <sheetName val="экол_из"/>
      <sheetName val="иск_соор"/>
      <sheetName val="нар_осв1"/>
      <sheetName val="пер_ком1"/>
      <sheetName val="акт_(2)"/>
      <sheetName val="сод_дор"/>
      <sheetName val="изъят_зем_уч"/>
      <sheetName val="землеустр___раб"/>
      <sheetName val="СметаСводная Рыб"/>
      <sheetName val="Данные для расчёта сметы"/>
      <sheetName val="СметаСводная 1 оч"/>
      <sheetName val="Калплан ОИ2 Макм крестики"/>
      <sheetName val="ИГ1"/>
      <sheetName val="топография"/>
      <sheetName val="sapactivexlhiddensheet"/>
      <sheetName val="Смета терзем"/>
      <sheetName val="СметаСводная"/>
      <sheetName val="Кал.план Жукова даты - не надо"/>
      <sheetName val="См 1 наруж.водопровод"/>
      <sheetName val="93-110"/>
      <sheetName val="Смета"/>
      <sheetName val="Смета 1свод"/>
      <sheetName val="Коэфф1."/>
      <sheetName val="Лист3"/>
      <sheetName val="информация"/>
      <sheetName val="list"/>
      <sheetName val="свод 2"/>
      <sheetName val="СметаСводная павильон"/>
      <sheetName val="Лист1"/>
      <sheetName val="свод1"/>
      <sheetName val="Смета 5.2. Кусты25,29,31,65"/>
      <sheetName val="часы"/>
      <sheetName val="см8"/>
      <sheetName val="СметаСводная снег"/>
      <sheetName val="СП"/>
      <sheetName val="р.Волхов"/>
      <sheetName val="смета СИД"/>
      <sheetName val="пятилетка"/>
      <sheetName val="мониторинг"/>
      <sheetName val="эл.химз."/>
      <sheetName val="Итог"/>
      <sheetName val="Лист2"/>
      <sheetName val="Гр5(о)"/>
      <sheetName val="Дополнительные параметры"/>
      <sheetName val="КП НовоКов"/>
      <sheetName val="Параметры"/>
      <sheetName val="гидрология"/>
      <sheetName val="КП Прим (3)"/>
      <sheetName val="1"/>
      <sheetName val="ПДР"/>
      <sheetName val="КП Мак"/>
      <sheetName val="АЧ"/>
      <sheetName val="ОПС"/>
      <sheetName val="ИДвалка"/>
      <sheetName val="ПД-2.2"/>
      <sheetName val="Экология-3.1"/>
      <sheetName val="таблица руководству"/>
      <sheetName val="Суточная добыча за неделю"/>
      <sheetName val="Прочее"/>
      <sheetName val="№1ИИ"/>
      <sheetName val="Смета ИИ геодезия"/>
      <sheetName val="2. См2 инв"/>
      <sheetName val="Геология"/>
      <sheetName val="смета проект"/>
      <sheetName val="Calc"/>
      <sheetName val="Арматура"/>
      <sheetName val="3-ОЗУ"/>
      <sheetName val="свод 3"/>
    </sheetNames>
    <sheetDataSet>
      <sheetData sheetId="0" refreshError="1"/>
      <sheetData sheetId="1" refreshError="1"/>
      <sheetData sheetId="2" refreshError="1"/>
      <sheetData sheetId="3" refreshError="1">
        <row r="7">
          <cell r="A7" t="str">
            <v xml:space="preserve">Наименование  строительства, стадии проектирования:
Разработка проекта реконструкции автомобильной дороги  М-10 "Скандинавия" от Санкт-Петербурга через Выборг до госграницы с Финляндией  на участках км 196+000 - таможенный пункт  Торфяновка, км 198+000 - 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</sheetDataSet>
  </externalBook>
</externalLink>
</file>

<file path=xl/externalLinks/externalLink7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дексы"/>
      <sheetName val="01-14Б"/>
      <sheetName val="01-14Т"/>
      <sheetName val="01-14-01"/>
      <sheetName val="01-14-02"/>
      <sheetName val="01-14-03"/>
      <sheetName val="01-14-04"/>
    </sheetNames>
    <sheetDataSet>
      <sheetData sheetId="0">
        <row r="4">
          <cell r="C4">
            <v>7.79</v>
          </cell>
          <cell r="E4">
            <v>4.8099999999999996</v>
          </cell>
          <cell r="F4">
            <v>13.67</v>
          </cell>
          <cell r="G4">
            <v>5.29</v>
          </cell>
          <cell r="H4">
            <v>14.77</v>
          </cell>
          <cell r="M4">
            <v>1.03</v>
          </cell>
        </row>
      </sheetData>
      <sheetData sheetId="1"/>
      <sheetData sheetId="2"/>
      <sheetData sheetId="3"/>
      <sheetData sheetId="4"/>
      <sheetData sheetId="5"/>
      <sheetData sheetId="6"/>
    </sheetDataSet>
  </externalBook>
</externalLink>
</file>

<file path=xl/externalLinks/externalLink7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НовоКов"/>
      <sheetName val="Сводная НовоКов"/>
      <sheetName val="См 1 наруж.водопровод"/>
      <sheetName val="См 2 наруж.канализация"/>
      <sheetName val="См 3 внутр.сети"/>
      <sheetName val="Смета4 геология (архив)"/>
      <sheetName val="См5 ТопоГео  (планшеты)"/>
      <sheetName val="См6 эколог изыск."/>
      <sheetName val="Смета7 регламент с 0,293"/>
      <sheetName val="Смета5 Чеснович"/>
      <sheetName val="Смета4 НовоКов геология"/>
      <sheetName val="Лист1"/>
      <sheetName val="свод"/>
      <sheetName val="сводная"/>
      <sheetName val="КП_НовоКов"/>
      <sheetName val="Сводная_НовоКов"/>
      <sheetName val="См_1_наруж_водопровод"/>
      <sheetName val="См_2_наруж_канализация"/>
      <sheetName val="См_3_внутр_сети"/>
      <sheetName val="Смета4_геология_(архив)"/>
      <sheetName val="См5_ТопоГео__(планшеты)"/>
      <sheetName val="См6_эколог_изыск_"/>
      <sheetName val="Смета7_регламент_с_0,293"/>
      <sheetName val="Смета5_Чеснович"/>
      <sheetName val="Смета4_НовоКов_геология"/>
      <sheetName val="Данные для расчёта сметы"/>
      <sheetName val="ИД"/>
      <sheetName val="топография"/>
      <sheetName val="СметаСводная 1 оч"/>
      <sheetName val="СС"/>
      <sheetName val="КП "/>
      <sheetName val="свод 2"/>
      <sheetName val="Смета"/>
      <sheetName val="ИГ1"/>
      <sheetName val="эл.химз."/>
      <sheetName val="sapactivexlhiddensheet"/>
      <sheetName val="свод (2)"/>
      <sheetName val="Калплан ОИ2 Макм крестики"/>
      <sheetName val="пятилетка"/>
      <sheetName val="мониторинг"/>
      <sheetName val="Параметры"/>
      <sheetName val="Смета терзем"/>
      <sheetName val="р.Волхов"/>
      <sheetName val="кп"/>
      <sheetName val="Смета 7"/>
      <sheetName val="3труба (П)"/>
      <sheetName val="КП Мак"/>
      <sheetName val="Кал.план Жукова даты - не надо"/>
      <sheetName val="Дополнительные параметры"/>
      <sheetName val="КП Прим (3)"/>
      <sheetName val="СметаСводная Рыб"/>
      <sheetName val="смета СИД"/>
      <sheetName val="гидрология"/>
      <sheetName val="СП"/>
      <sheetName val="СметаСводная"/>
      <sheetName val="свод общ"/>
      <sheetName val="Хаттон 90.90 Femco"/>
      <sheetName val="Summary"/>
      <sheetName val="1.2_"/>
      <sheetName val="1.3"/>
      <sheetName val="матер."/>
      <sheetName val="см8"/>
      <sheetName val="Заполнение"/>
      <sheetName val="Прочее"/>
      <sheetName val="№1ИИ"/>
      <sheetName val="Объемы работ по ПВ"/>
      <sheetName val="1.1"/>
      <sheetName val="ПД"/>
      <sheetName val="Имя"/>
      <sheetName val="К.рын"/>
      <sheetName val="КП_НовоКов1"/>
      <sheetName val="Сводная_НовоКов1"/>
      <sheetName val="См_1_наруж_водопровод1"/>
      <sheetName val="См_2_наруж_канализация1"/>
      <sheetName val="См_3_внутр_сети1"/>
      <sheetName val="Смета4_геология_(архив)1"/>
      <sheetName val="См5_ТопоГео__(планшеты)1"/>
      <sheetName val="См6_эколог_изыск_1"/>
      <sheetName val="Смета7_регламент_с_0,2931"/>
      <sheetName val="Смета5_Чеснович1"/>
      <sheetName val="Смета4_НовоКов_геология1"/>
      <sheetName val="Данные_для_расчёта_сметы"/>
      <sheetName val="СметаСводная_1_оч"/>
      <sheetName val="КП_"/>
      <sheetName val="свод_2"/>
      <sheetName val="эл_химз_"/>
      <sheetName val="свод_(2)"/>
      <sheetName val="Калплан_ОИ2_Макм_крестики"/>
      <sheetName val="Смета_терзем"/>
      <sheetName val="р_Волхов"/>
      <sheetName val="3труба_(П)"/>
      <sheetName val="КП_Мак"/>
      <sheetName val="Кал_план_Жукова_даты_-_не_надо"/>
      <sheetName val="Дополнительные_параметры"/>
      <sheetName val="КП_Прим_(3)"/>
      <sheetName val="СметаСводная_Рыб"/>
      <sheetName val="смета_СИД"/>
      <sheetName val="свод_общ"/>
      <sheetName val="Хаттон_90_90_Femco"/>
      <sheetName val="1_2_"/>
      <sheetName val="1_3"/>
      <sheetName val="Смета_7"/>
      <sheetName val="шкаф"/>
      <sheetName val="коэфф1."/>
      <sheetName val="прайс лист"/>
      <sheetName val="СНГДУ"/>
      <sheetName val="бд"/>
      <sheetName val="пример расчета"/>
      <sheetName val="2. См2 инв"/>
      <sheetName val="Calc"/>
      <sheetName val="9 глава"/>
    </sheetNames>
    <sheetDataSet>
      <sheetData sheetId="0"/>
      <sheetData sheetId="1"/>
      <sheetData sheetId="2">
        <row r="6">
          <cell r="D6" t="str">
            <v>Разработка предпроектных предложений по объекту: "Обеспечение водоснабжением и канализацией пос. Ново-Ковалево"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/>
      <sheetData sheetId="71">
        <row r="6">
          <cell r="D6" t="str">
            <v>Разработка предпроектных предложений по объекту: "Обеспечение водоснабжением и канализацией пос. Ново-Ковалево"</v>
          </cell>
        </row>
      </sheetData>
      <sheetData sheetId="72">
        <row r="6">
          <cell r="D6" t="str">
            <v>Разработка предпроектных предложений по объекту: "Обеспечение водоснабжением и канализацией пос. Ново-Ковалево"</v>
          </cell>
        </row>
      </sheetData>
      <sheetData sheetId="73"/>
      <sheetData sheetId="74"/>
      <sheetData sheetId="75"/>
      <sheetData sheetId="76"/>
      <sheetData sheetId="77">
        <row r="6">
          <cell r="D6" t="str">
            <v>Разработка предпроектных предложений по объекту: "Обеспечение водоснабжением и канализацией пос. Ново-Ковалево"</v>
          </cell>
        </row>
      </sheetData>
      <sheetData sheetId="78">
        <row r="6">
          <cell r="D6" t="str">
            <v>Разработка предпроектных предложений по объекту: "Обеспечение водоснабжением и канализацией пос. Ново-Ковалево"</v>
          </cell>
        </row>
      </sheetData>
      <sheetData sheetId="79">
        <row r="6">
          <cell r="D6" t="str">
            <v>Разработка предпроектных предложений по объекту: "Обеспечение водоснабжением и канализацией пос. Ново-Ковалево"</v>
          </cell>
        </row>
      </sheetData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</sheetDataSet>
  </externalBook>
</externalLink>
</file>

<file path=xl/externalLinks/externalLink7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"/>
      <sheetName val="Ф"/>
      <sheetName val="К.С.М.(дор.+мост)"/>
      <sheetName val="Тр.(дор.)"/>
      <sheetName val="Тр.  (мост)"/>
      <sheetName val="Сод.л.см"/>
      <sheetName val="Сод.р.в."/>
      <sheetName val="П.з.р.в"/>
      <sheetName val="П.з.л.см"/>
      <sheetName val="C.с"/>
      <sheetName val="В.ст.дор"/>
      <sheetName val="В.ст.мост"/>
      <sheetName val="Вр"/>
      <sheetName val="зим"/>
      <sheetName val="эл"/>
      <sheetName val="ПИРб"/>
      <sheetName val="ПИРт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>
        <row r="39">
          <cell r="D39">
            <v>6.12</v>
          </cell>
        </row>
        <row r="47">
          <cell r="D47">
            <v>16.97</v>
          </cell>
        </row>
      </sheetData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externalLinks/externalLink7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2 нов (2)"/>
      <sheetName val="сод.т.ц."/>
      <sheetName val="Изопласт"/>
      <sheetName val="C.с"/>
      <sheetName val="C.с (2)"/>
      <sheetName val="врБ"/>
      <sheetName val="врБ (2)"/>
      <sheetName val="врТ"/>
      <sheetName val="зимБ"/>
      <sheetName val="зимБ (2)"/>
      <sheetName val="зимТ"/>
      <sheetName val="Возврат"/>
      <sheetName val="экспертиза"/>
      <sheetName val="ПИР"/>
      <sheetName val="перБ"/>
      <sheetName val="перТ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 refreshError="1">
        <row r="20">
          <cell r="F20">
            <v>145.58000000000001</v>
          </cell>
        </row>
      </sheetData>
      <sheetData sheetId="14"/>
      <sheetData sheetId="15"/>
    </sheetDataSet>
  </externalBook>
</externalLink>
</file>

<file path=xl/externalLinks/externalLink7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"/>
      <sheetName val="КП сельская"/>
      <sheetName val="сводная"/>
      <sheetName val="Смета1 топог Ира"/>
      <sheetName val="Смета2 инв"/>
      <sheetName val="Смета 3 Гидролог"/>
      <sheetName val="Смета4 снег геология"/>
      <sheetName val="Смета5 эколог изыск"/>
      <sheetName val="Смета6экономич.из-я"/>
      <sheetName val="смета 7оценка "/>
      <sheetName val="Смета8 дороги"/>
      <sheetName val="См9мосты"/>
      <sheetName val="Смета10 НО"/>
      <sheetName val="Смета11 регламент"/>
      <sheetName val="смета12 конк докум "/>
      <sheetName val="См 13 ГОЧС Ира"/>
      <sheetName val="топография"/>
      <sheetName val="свод1"/>
      <sheetName val="Смета"/>
      <sheetName val="ОПС"/>
      <sheetName val="Калплан_"/>
      <sheetName val="КП_сельская"/>
      <sheetName val="Смета1_топог_Ира"/>
      <sheetName val="Смета2_инв"/>
      <sheetName val="Смета_3_Гидролог"/>
      <sheetName val="Смета4_снег_геология"/>
      <sheetName val="Смета5_эколог_изыск"/>
      <sheetName val="Смета6экономич_из-я"/>
      <sheetName val="смета_7оценка_"/>
      <sheetName val="Смета8_дороги"/>
      <sheetName val="Смета10_НО"/>
      <sheetName val="Смета11_регламент"/>
      <sheetName val="смета12_конк_докум_"/>
      <sheetName val="См_13_ГОЧС_Ира"/>
      <sheetName val="свод 2"/>
      <sheetName val="Данные для расчёта сметы"/>
      <sheetName val="93-110"/>
      <sheetName val="свод"/>
      <sheetName val="Коэфф1."/>
      <sheetName val="ИДвалка"/>
      <sheetName val="СметаСводная павильон"/>
      <sheetName val="СметаСводная"/>
      <sheetName val="ИГ1"/>
      <sheetName val="матер."/>
      <sheetName val="См 1 наруж.водопровод"/>
      <sheetName val="Хаттон 90.90 Femco"/>
      <sheetName val="геология "/>
      <sheetName val="ИД1"/>
      <sheetName val="свод общ"/>
      <sheetName val="смета СИД"/>
      <sheetName val="часы"/>
      <sheetName val="см8"/>
      <sheetName val="р.Волхов"/>
      <sheetName val="ресурсная вед."/>
      <sheetName val="Объемы работ по ПВ"/>
      <sheetName val="гидрология"/>
      <sheetName val="OCK1"/>
      <sheetName val="НМА"/>
      <sheetName val="кп"/>
      <sheetName val="фонтан разбитый2"/>
      <sheetName val="Январь"/>
      <sheetName val="ЗП_ЮНГ"/>
      <sheetName val="sapactivexlhiddensheet"/>
      <sheetName val="Лист1"/>
      <sheetName val="АЧ"/>
      <sheetName val="шаблон"/>
      <sheetName val="Итог"/>
      <sheetName val="КП НовоКов"/>
      <sheetName val="Лист3"/>
      <sheetName val="свод (2)"/>
      <sheetName val="КП Прим (3)"/>
      <sheetName val="Съемка500+ПВО1"/>
      <sheetName val="Параметры"/>
      <sheetName val="Подрядчики"/>
      <sheetName val="Смета 1свод"/>
      <sheetName val="пятилетка"/>
      <sheetName val="мониторинг"/>
      <sheetName val="прибыль опл"/>
      <sheetName val="ОбмОбслЗемОд"/>
      <sheetName val="СмРучБур"/>
      <sheetName val="Коэффициенты"/>
      <sheetName val="СметаСводная снег"/>
      <sheetName val="8"/>
      <sheetName val="Калплан_1"/>
      <sheetName val="КП_сельская1"/>
      <sheetName val="Смета1_топог_Ира1"/>
      <sheetName val="Смета2_инв1"/>
      <sheetName val="Смета_3_Гидролог1"/>
      <sheetName val="Смета4_снег_геология1"/>
      <sheetName val="Смета5_эколог_изыск1"/>
      <sheetName val="Смета6экономич_из-я1"/>
      <sheetName val="смета_7оценка_1"/>
      <sheetName val="Смета8_дороги1"/>
      <sheetName val="Смета10_НО1"/>
      <sheetName val="Смета11_регламент1"/>
      <sheetName val="смета12_конк_докум_1"/>
      <sheetName val="См_13_ГОЧС_Ира1"/>
      <sheetName val="свод_2"/>
      <sheetName val="Данные_для_расчёта_сметы"/>
      <sheetName val="Коэфф1_"/>
      <sheetName val="СметаСводная_павильон"/>
      <sheetName val="матер_"/>
      <sheetName val="См_1_наруж_водопровод"/>
      <sheetName val="Хаттон_90_90_Femco"/>
      <sheetName val="геология_"/>
      <sheetName val="свод_общ"/>
      <sheetName val="смета_СИД"/>
      <sheetName val="р_Волхов"/>
      <sheetName val="ресурсная_вед_"/>
      <sheetName val="Объемы_работ_по_ПВ"/>
      <sheetName val="фонтан_разбитый2"/>
      <sheetName val="КП_НовоКов"/>
      <sheetName val="свод_(2)"/>
      <sheetName val="КП_Прим_(3)"/>
      <sheetName val="СметаСводная_снег"/>
      <sheetName val="Смета_1свод"/>
      <sheetName val="настройка"/>
      <sheetName val="w5600224 (319-340)"/>
    </sheetNames>
    <sheetDataSet>
      <sheetData sheetId="0"/>
      <sheetData sheetId="1"/>
      <sheetData sheetId="2">
        <row r="10">
          <cell r="E10" t="str">
            <v>Разработка проекта реконструкции объекта "Сельская ул. от Речной ул. до Черной речки с мостовым переходом через Черную речку"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 refreshError="1"/>
      <sheetData sheetId="116" refreshError="1"/>
      <sheetData sheetId="117" refreshError="1"/>
    </sheetDataSet>
  </externalBook>
</externalLink>
</file>

<file path=xl/externalLinks/externalLink7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Прим (3)"/>
      <sheetName val="Калплан Прим"/>
      <sheetName val="КП Прим"/>
      <sheetName val="СметаСводная"/>
      <sheetName val="см1 топо Прим (2)"/>
      <sheetName val="см2 меж Прим"/>
      <sheetName val="см3 натинв. Прим"/>
      <sheetName val="Смета4 геологияПрим"/>
      <sheetName val="см5 трансп.пот. Прим"/>
      <sheetName val="смета 6 база  Прим"/>
      <sheetName val="Смета 7 инж.комм, НО Прим"/>
      <sheetName val="См 8 эколог изыск.Прим"/>
      <sheetName val="Смета 9 регламент Прим"/>
      <sheetName val="смета10 конк докум Прим"/>
      <sheetName val="смета 11регл2 Прим"/>
      <sheetName val="смета12 оценка Прим"/>
      <sheetName val="См 13 ГОЧС Прим"/>
      <sheetName val="КП Прим (2)"/>
      <sheetName val="см1 топо Прим"/>
      <sheetName val="см2 меж Прим (2)"/>
      <sheetName val="смета12 оценка Мичм"/>
      <sheetName val="См 13 ГОЧС Мичм"/>
      <sheetName val="свод 2"/>
      <sheetName val="ПД"/>
      <sheetName val="См 1 наруж.водопровод"/>
      <sheetName val="КП_Прим_(3)"/>
      <sheetName val="Калплан_Прим"/>
      <sheetName val="КП_Прим"/>
      <sheetName val="см1_топо_Прим_(2)"/>
      <sheetName val="см2_меж_Прим"/>
      <sheetName val="см3_натинв__Прим"/>
      <sheetName val="Смета4_геологияПрим"/>
      <sheetName val="см5_трансп_пот__Прим"/>
      <sheetName val="смета_6_база__Прим"/>
      <sheetName val="Смета_7_инж_комм,_НО_Прим"/>
      <sheetName val="См_8_эколог_изыск_Прим"/>
      <sheetName val="Смета_9_регламент_Прим"/>
      <sheetName val="смета10_конк_докум_Прим"/>
      <sheetName val="смета_11регл2_Прим"/>
      <sheetName val="смета12_оценка_Прим"/>
      <sheetName val="См_13_ГОЧС_Прим"/>
      <sheetName val="КП_Прим_(2)"/>
      <sheetName val="см1_топо_Прим"/>
      <sheetName val="см2_меж_Прим_(2)"/>
      <sheetName val="сводная"/>
      <sheetName val="СметаСводная Рыб"/>
      <sheetName val="ИГ1"/>
      <sheetName val="топография"/>
      <sheetName val="см8"/>
      <sheetName val="свод"/>
      <sheetName val="Данные для расчёта сметы"/>
      <sheetName val="Объемы работ по ПВ"/>
      <sheetName val="Смета 1свод"/>
      <sheetName val="гидрология"/>
      <sheetName val="свод1"/>
      <sheetName val="Смета"/>
      <sheetName val="КП НовоКов"/>
      <sheetName val="НМА"/>
      <sheetName val="эл.химз."/>
      <sheetName val="свод (2)"/>
      <sheetName val="кп"/>
      <sheetName val="Калплан ОИ2 Макм крестики"/>
      <sheetName val="Смета терзем"/>
      <sheetName val="Смета 2"/>
      <sheetName val="3труба (П)"/>
      <sheetName val="sapactivexlhiddensheet"/>
      <sheetName val="шаблон"/>
      <sheetName val="ИД"/>
      <sheetName val="Кал.план Жукова даты - не надо"/>
      <sheetName val="3.труба (П)"/>
      <sheetName val="19 МОЗ "/>
      <sheetName val="Сводная "/>
      <sheetName val="Калькуляция_2012"/>
      <sheetName val="Лист2"/>
      <sheetName val="Календарь новый"/>
      <sheetName val="Смета № 1 ИИ линия"/>
      <sheetName val="Параметры"/>
      <sheetName val="Смета 3 Гидролог"/>
      <sheetName val="СметаСводная 1 оч"/>
      <sheetName val=""/>
      <sheetName val="пятилетка"/>
      <sheetName val="мониторинг"/>
      <sheetName val="Дополнительные параметры"/>
      <sheetName val="Хаттон 90.90 Femco"/>
      <sheetName val="темп"/>
      <sheetName val="сммашбур"/>
      <sheetName val="смручбур"/>
      <sheetName val="ОбмОбслЗемОд"/>
      <sheetName val="Сводная смета"/>
      <sheetName val="шкаф"/>
      <sheetName val="коэфф1."/>
      <sheetName val="прайс лист"/>
      <sheetName val="13.1"/>
      <sheetName val="график"/>
      <sheetName val="W28"/>
      <sheetName val="КП_Прим_(3)1"/>
      <sheetName val="Калплан_Прим1"/>
      <sheetName val="КП_Прим1"/>
      <sheetName val="см1_топо_Прим_(2)1"/>
      <sheetName val="см2_меж_Прим1"/>
      <sheetName val="см3_натинв__Прим1"/>
      <sheetName val="Смета4_геологияПрим1"/>
      <sheetName val="см5_трансп_пот__Прим1"/>
      <sheetName val="смета_6_база__Прим1"/>
      <sheetName val="Смета_7_инж_комм,_НО_Прим1"/>
      <sheetName val="См_8_эколог_изыск_Прим1"/>
      <sheetName val="Смета_9_регламент_Прим1"/>
      <sheetName val="смета10_конк_докум_Прим1"/>
      <sheetName val="смета_11регл2_Прим1"/>
      <sheetName val="смета12_оценка_Прим1"/>
      <sheetName val="См_13_ГОЧС_Прим1"/>
      <sheetName val="КП_Прим_(2)1"/>
      <sheetName val="см1_топо_Прим1"/>
      <sheetName val="см2_меж_Прим_(2)1"/>
      <sheetName val="свод_2"/>
      <sheetName val="СметаСводная_Рыб"/>
      <sheetName val="Данные_для_расчёта_сметы"/>
      <sheetName val="См_1_наруж_водопровод"/>
      <sheetName val="Объемы_работ_по_ПВ"/>
      <sheetName val="Смета_1свод"/>
      <sheetName val="КП_НовоКов"/>
      <sheetName val="эл_химз_"/>
      <sheetName val="свод_(2)"/>
      <sheetName val="Калплан_ОИ2_Макм_крестики"/>
      <sheetName val="Смета_терзем"/>
      <sheetName val="Смета_2"/>
      <sheetName val="3труба_(П)"/>
      <sheetName val="Кал_план_Жукова_даты_-_не_надо"/>
      <sheetName val="Календарь_новый"/>
      <sheetName val="Смета_№_1_ИИ_линия"/>
      <sheetName val="3_труба_(П)"/>
      <sheetName val="19_МОЗ_"/>
      <sheetName val="Сводная_"/>
      <sheetName val="Смета_3_Гидролог"/>
      <sheetName val="СметаСводная_1_оч"/>
      <sheetName val="Дополнительные_параметры"/>
      <sheetName val="смета12_оценка_Мичм"/>
      <sheetName val="См_13_ГОЧС_Мичм"/>
      <sheetName val="коэфф1_"/>
      <sheetName val="прайс_лист"/>
      <sheetName val="прибыль опл"/>
      <sheetName val="ауп"/>
      <sheetName val="EKDEB90"/>
      <sheetName val="93-110"/>
    </sheetNames>
    <sheetDataSet>
      <sheetData sheetId="0"/>
      <sheetData sheetId="1"/>
      <sheetData sheetId="2"/>
      <sheetData sheetId="3">
        <row r="7">
          <cell r="C7" t="str">
            <v>Разработка рабочего проекта строительства объекта "База механизации СПб ГУСПП "Приморское" по адресу: Приморский район, Камышовая ул., участок 1 (напротив дома № 22, корп.1 по Камышовой ул.)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</sheetDataSet>
  </externalBook>
</externalLink>
</file>

<file path=xl/externalLinks/externalLink7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 ГК"/>
      <sheetName val="кп ГК"/>
      <sheetName val="кп"/>
      <sheetName val="свод"/>
      <sheetName val="сид"/>
      <sheetName val="изыскания 2"/>
      <sheetName val="экол из2"/>
      <sheetName val="Экол."/>
      <sheetName val="иск соор"/>
      <sheetName val="нар осв2"/>
      <sheetName val="канал2"/>
      <sheetName val="обсл моста"/>
      <sheetName val="маф"/>
      <sheetName val="трот2"/>
      <sheetName val="схема"/>
      <sheetName val="внт"/>
      <sheetName val="тэч"/>
      <sheetName val="ООС"/>
      <sheetName val="ГОЧС2"/>
      <sheetName val="бл-во2"/>
      <sheetName val="конкурсн1"/>
      <sheetName val="эксп"/>
      <sheetName val="рабчерт"/>
      <sheetName val="сводная (2)"/>
      <sheetName val="свод_ГК"/>
      <sheetName val="кп_ГК"/>
      <sheetName val="изыскания_2"/>
      <sheetName val="экол_из2"/>
      <sheetName val="Экол_"/>
      <sheetName val="иск_соор"/>
      <sheetName val="нар_осв2"/>
      <sheetName val="обсл_моста"/>
      <sheetName val="свод1"/>
      <sheetName val="СметаСводная павильон"/>
      <sheetName val="свод 2"/>
      <sheetName val="АЧ"/>
      <sheetName val="сводная"/>
      <sheetName val="топография"/>
      <sheetName val="93-110"/>
      <sheetName val="Смета"/>
      <sheetName val="Коэфф1."/>
      <sheetName val="ЗП_ЮНГ"/>
      <sheetName val="Данные для расчёта сметы"/>
      <sheetName val="СметаСводная снег"/>
      <sheetName val="см8"/>
      <sheetName val="См 1 наруж.водопровод"/>
      <sheetName val="СметаСводная"/>
      <sheetName val="Хаттон 90.90 Femco"/>
      <sheetName val="Январь"/>
      <sheetName val="НМА"/>
      <sheetName val="фонтан разбитый2"/>
      <sheetName val="Смета 3 Гидролог"/>
      <sheetName val="ИДвалка"/>
      <sheetName val="матер."/>
      <sheetName val="Смета 1свод"/>
      <sheetName val="sapactivexlhiddensheet"/>
      <sheetName val="геология "/>
      <sheetName val="свод общ"/>
      <sheetName val="ресурсная вед."/>
      <sheetName val="ОПС"/>
      <sheetName val="ИД1"/>
      <sheetName val="Объемы работ по ПВ"/>
      <sheetName val="Лист1"/>
      <sheetName val="Лист3"/>
      <sheetName val="р.Волхов"/>
      <sheetName val="Сводная "/>
      <sheetName val="Прайс лист"/>
      <sheetName val="СметаСводная 1 оч"/>
      <sheetName val="Лист2"/>
    </sheetNames>
    <sheetDataSet>
      <sheetData sheetId="0"/>
      <sheetData sheetId="1"/>
      <sheetData sheetId="2"/>
      <sheetData sheetId="3">
        <row r="10">
          <cell r="E10" t="str">
            <v>Государственный комитет Псковской области по дорожному  хозяйству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</sheetDataSet>
  </externalBook>
</externalLink>
</file>

<file path=xl/externalLinks/externalLink7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"/>
      <sheetName val="Ф"/>
      <sheetName val="К.С.М."/>
      <sheetName val="Тр. "/>
      <sheetName val="П.з.р.в."/>
      <sheetName val="ПИР"/>
      <sheetName val="П.з. л. c"/>
      <sheetName val="зимбаз"/>
      <sheetName val="C.с баз"/>
      <sheetName val="Зима тек"/>
      <sheetName val="C.с тек"/>
      <sheetName val="содбаз"/>
      <sheetName val="содтек"/>
      <sheetName val="ф2"/>
      <sheetName val="ф8"/>
      <sheetName val="ф9 "/>
      <sheetName val="ф10"/>
    </sheetNames>
    <sheetDataSet>
      <sheetData sheetId="0" refreshError="1"/>
      <sheetData sheetId="1"/>
      <sheetData sheetId="2"/>
      <sheetData sheetId="3"/>
      <sheetData sheetId="4" refreshError="1"/>
      <sheetData sheetId="5" refreshError="1"/>
      <sheetData sheetId="6" refreshError="1"/>
      <sheetData sheetId="7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/>
      <sheetData sheetId="15"/>
      <sheetData sheetId="16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"/>
      <sheetName val="Ф"/>
      <sheetName val="К.С.М."/>
      <sheetName val="тр "/>
      <sheetName val="зимБ"/>
      <sheetName val="C.с  Б"/>
      <sheetName val="вахта Б"/>
      <sheetName val="ПИР"/>
      <sheetName val="сод.л.см."/>
      <sheetName val="ч. щ. 1"/>
      <sheetName val="ч. щ. 2"/>
      <sheetName val="П.з"/>
    </sheetNames>
    <sheetDataSet>
      <sheetData sheetId="0" refreshError="1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8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"/>
      <sheetName val="Ф"/>
      <sheetName val="К.С.М."/>
      <sheetName val="Тр."/>
      <sheetName val="C.с баз"/>
      <sheetName val="зим Б"/>
      <sheetName val="П.з"/>
      <sheetName val="ПИР"/>
      <sheetName val="сод.л.см.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8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Сводная снег"/>
      <sheetName val="Смета1 Чеснович снег"/>
      <sheetName val="Смета2 снег геология"/>
      <sheetName val="См3 эколог изыск. снег"/>
      <sheetName val="смета4  Дор.работы"/>
      <sheetName val="Смета 6 Снег - Сети"/>
      <sheetName val="См 7Расчет ОДД Прокоп"/>
      <sheetName val="Смета8 ООС снег"/>
      <sheetName val="Смета9 регламент с 0,335"/>
      <sheetName val="КП снег"/>
      <sheetName val="См10  ГО и ЧС"/>
      <sheetName val="Смета11 Новые технологии"/>
      <sheetName val="Смета11 Ресурсоемкость"/>
      <sheetName val="Смета10 кадастр съемка п54"/>
      <sheetName val="Смета11 Землеустр.п54"/>
      <sheetName val="Смета12 межевание п54"/>
      <sheetName val="Смета13 Юрид оформл п54"/>
      <sheetName val="см14 конк докум Обв24"/>
      <sheetName val="См15Кр.линии"/>
      <sheetName val="См16 Сбор исх данных"/>
      <sheetName val="См17 Допэкз"/>
      <sheetName val="топография"/>
      <sheetName val="93-110"/>
      <sheetName val="СметаСводная_снег"/>
      <sheetName val="Смета1_Чеснович_снег"/>
      <sheetName val="Смета2_снег_геология"/>
      <sheetName val="См3_эколог_изыск__снег"/>
      <sheetName val="смета4__Дор_работы"/>
      <sheetName val="Смета_6_Снег_-_Сети"/>
      <sheetName val="См_7Расчет_ОДД_Прокоп"/>
      <sheetName val="Смета8_ООС_снег"/>
      <sheetName val="Смета9_регламент_с_0,335"/>
      <sheetName val="КП_снег"/>
      <sheetName val="См10__ГО_и_ЧС"/>
      <sheetName val="Смета11_Новые_технологии"/>
      <sheetName val="Смета11_Ресурсоемкость"/>
      <sheetName val="Смета10_кадастр_съемка_п54"/>
      <sheetName val="Смета11_Землеустр_п54"/>
      <sheetName val="Смета12_межевание_п54"/>
      <sheetName val="Смета13_Юрид_оформл_п54"/>
      <sheetName val="см14_конк_докум_Обв24"/>
      <sheetName val="См15Кр_линии"/>
      <sheetName val="См16_Сбор_исх_данных"/>
      <sheetName val="См17_Допэкз"/>
      <sheetName val="СметаСводная"/>
      <sheetName val="свод"/>
      <sheetName val="Данные для расчёта сметы"/>
      <sheetName val="см8"/>
      <sheetName val="Смета"/>
      <sheetName val="Смета 1свод"/>
      <sheetName val="СметаСводная павильон"/>
      <sheetName val="Коэфф1."/>
      <sheetName val="сводная"/>
      <sheetName val="sapactivexlhiddensheet"/>
      <sheetName val="свод 2"/>
      <sheetName val="АЧ"/>
      <sheetName val="часы"/>
      <sheetName val="смета СИД"/>
      <sheetName val="кп"/>
      <sheetName val="См 1 наруж.водопровод"/>
      <sheetName val="Смета 5.2. Кусты25,29,31,65"/>
      <sheetName val="Лист3"/>
      <sheetName val="Январь"/>
      <sheetName val="Итог"/>
      <sheetName val="ЗП_ЮНГ"/>
      <sheetName val="фонтан разбитый2"/>
      <sheetName val="Прайс лист"/>
      <sheetName val="Смета 3 Гидролог"/>
      <sheetName val="ИД"/>
      <sheetName val="матер."/>
      <sheetName val="СП"/>
      <sheetName val="пятилетка"/>
      <sheetName val="мониторинг"/>
      <sheetName val="ИД1"/>
      <sheetName val="Параметры"/>
      <sheetName val="Калплан ОИ2 Макм крестики"/>
      <sheetName val="геология "/>
      <sheetName val="ИДвалка"/>
      <sheetName val="свод1"/>
      <sheetName val="БД"/>
      <sheetName val="Хаттон 90.90 Femco"/>
      <sheetName val=""/>
      <sheetName val="Смета 7"/>
      <sheetName val="Расчет зарплаты"/>
      <sheetName val="Исх"/>
      <sheetName val="сводная (2)"/>
      <sheetName val="СметаСводная Колпино"/>
      <sheetName val="ц_1991"/>
      <sheetName val="к.84-к.83"/>
      <sheetName val="Причины отклонений"/>
      <sheetName val="Статус работы"/>
      <sheetName val="Уровень графика"/>
      <sheetName val="Ачинский НПЗ"/>
      <sheetName val="3.1 ТХ"/>
      <sheetName val="расчет_сср"/>
    </sheetNames>
    <sheetDataSet>
      <sheetData sheetId="0">
        <row r="7">
          <cell r="E7" t="str">
            <v>Рабочий проект по объекту:с "Снегоплавильная камера. расположенная на сетях ГУП "Водоканал Санкт-Петербург", по адресу: Рижский пр., д.43 (угол Рижского проспекта и Либавского переулка)"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</sheetDataSet>
  </externalBook>
</externalLink>
</file>

<file path=xl/externalLinks/externalLink8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ходные данные"/>
      <sheetName val="ССР-2000"/>
      <sheetName val="ССР-2014"/>
      <sheetName val="Пояснит зап"/>
      <sheetName val="01-1-01"/>
      <sheetName val="01-1-02"/>
      <sheetName val="01-2-02Л  "/>
      <sheetName val="01-2-01 Л"/>
      <sheetName val="ОСР"/>
      <sheetName val="09-1-01 2000"/>
      <sheetName val="12-1-01"/>
      <sheetName val="09-1-01 2014"/>
      <sheetName val="09-1-02"/>
      <sheetName val="паспорт "/>
      <sheetName val="10-1-01"/>
      <sheetName val="01-2-01"/>
      <sheetName val="01-1-01 Л"/>
      <sheetName val="ССР    2000"/>
    </sheetNames>
    <sheetDataSet>
      <sheetData sheetId="0">
        <row r="37">
          <cell r="B37" t="str">
            <v>Проектная документация "Строительство кольцевой автомобильной дороги вокруг города Санкт-Петербург на участке от ст. Горская до Приозерского шоссе, Ленинградская область". Этап 1. Этап 2"</v>
          </cell>
        </row>
        <row r="38">
          <cell r="B38" t="str">
            <v>Строительство продолжения Софийской улицы до Московского шоссе, промышленной зоны «Металлострой» 4-я оч.1ПК-Cтроительство автомобильной  дороги от пересечения с автодорогой на Колпино до Заводского пр.г. Колпино 1-й этап основной ход …</v>
          </cell>
        </row>
        <row r="39">
          <cell r="B39" t="str">
            <v>Проектная документация на строительство скоростной автомобильной дороги Москва –Санкт-Петербург на участке км 58-км 684 ( с последующей эксплуатацией на платной основе) 8 этап км 646-км 684</v>
          </cell>
        </row>
        <row r="40">
          <cell r="B40" t="str">
            <v>Ропшинского шоссе от Санкт-Петербургского шоссе до административной границы Санкт-Петербурга. 2-й этап - транспортная развязка, на пересечении Ропшинского шоссе с ж.д. путями</v>
          </cell>
        </row>
        <row r="41">
          <cell r="B41" t="str">
            <v>Проект строительства второй очереди кольцевой автомобильной дороги вокруг г. Санкт-Петербурга. Участок от автомобильной дороги «Нарва» до поселка Бронка</v>
          </cell>
        </row>
        <row r="42">
          <cell r="B42" t="str">
            <v>Проектная документация, включая смету, и результаты инженерных изысканий по объекту: "Реконструкция Обводного канала". Комплексное благоустройство в районе станции метро "Обводный канал""</v>
          </cell>
        </row>
        <row r="43">
          <cell r="B43" t="str">
            <v>Реконструкция Приморского шоссе на участке от ул. Савушкина до Лахтинского пр</v>
          </cell>
        </row>
        <row r="44">
          <cell r="B44" t="str">
            <v>Реконструкция Обводного канала.Комплексное благоустройство в районе станции метро "Обводный канал"</v>
          </cell>
        </row>
        <row r="45">
          <cell r="B45" t="str">
            <v>Реконструкция участков автомобильной дороги М-11 "Нарва"-от Санкт-Петербурга до границы с Эстонской Республикой (на Таллин). Реконструкция автомобильной дороги А-180 "Нарва" Санкт-Петербург-граница с Эстонской Республикой на участке 31+440-км 54+365</v>
          </cell>
        </row>
        <row r="46">
          <cell r="B46" t="str">
            <v>Совмещенная (автомобильная и железная) дорога Адлер-горноклиматический курорт "Альпика-Сервис" (проектные и изыскательские работы,строительство). Участок: Этап №25.Строительство автомобильной дороги на участке: ПК311-ж/д станция "Альпика-Сервис"</v>
          </cell>
        </row>
        <row r="47">
          <cell r="B47" t="str">
            <v>Строительство транспортныз развязок в районе Поклонной горы.  I очередь - Путепровод в створе Поклонногорской ул. Через ж.д. пути. Выборгское направление с подходами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8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XCEL2.RU (2)"/>
      <sheetName val="Машины"/>
    </sheetNames>
    <sheetDataSet>
      <sheetData sheetId="0" refreshError="1"/>
      <sheetData sheetId="1">
        <row r="2">
          <cell r="A2" t="str">
            <v>91.02.01-003</v>
          </cell>
        </row>
        <row r="3">
          <cell r="A3" t="str">
            <v>91.02.01-004</v>
          </cell>
        </row>
        <row r="4">
          <cell r="A4" t="str">
            <v>91.02.01-005</v>
          </cell>
        </row>
        <row r="5">
          <cell r="A5" t="str">
            <v>91.05.14-025</v>
          </cell>
        </row>
        <row r="6">
          <cell r="A6" t="str">
            <v>91.06.03-055</v>
          </cell>
        </row>
        <row r="7">
          <cell r="A7" t="str">
            <v>91.06.03-057</v>
          </cell>
        </row>
        <row r="8">
          <cell r="A8" t="str">
            <v>91.06.03-058</v>
          </cell>
        </row>
        <row r="9">
          <cell r="A9" t="str">
            <v>91.06.03-060</v>
          </cell>
        </row>
        <row r="10">
          <cell r="A10" t="str">
            <v>91.06.03-061</v>
          </cell>
        </row>
        <row r="11">
          <cell r="A11" t="str">
            <v>91.06.03-062</v>
          </cell>
        </row>
        <row r="12">
          <cell r="A12" t="str">
            <v>91.06.03-063</v>
          </cell>
        </row>
        <row r="13">
          <cell r="A13" t="str">
            <v>91.06.06-042</v>
          </cell>
        </row>
        <row r="14">
          <cell r="A14" t="str">
            <v>91.07.04-001</v>
          </cell>
        </row>
        <row r="15">
          <cell r="A15" t="str">
            <v>91.07.04-002</v>
          </cell>
        </row>
        <row r="16">
          <cell r="A16" t="str">
            <v>91.07.07-002</v>
          </cell>
        </row>
        <row r="17">
          <cell r="A17" t="str">
            <v>91.08.04-021</v>
          </cell>
        </row>
        <row r="18">
          <cell r="A18" t="str">
            <v>91.08.09-002</v>
          </cell>
        </row>
        <row r="19">
          <cell r="A19" t="str">
            <v>91.21.06-011</v>
          </cell>
        </row>
        <row r="20">
          <cell r="A20" t="str">
            <v>91.08.09-025</v>
          </cell>
        </row>
        <row r="21">
          <cell r="A21" t="str">
            <v>91.09.12-071</v>
          </cell>
        </row>
        <row r="22">
          <cell r="A22" t="str">
            <v>91.10.09-012</v>
          </cell>
        </row>
        <row r="23">
          <cell r="A23" t="str">
            <v>91.17.01-001</v>
          </cell>
        </row>
        <row r="24">
          <cell r="A24" t="str">
            <v>91.17.02-002</v>
          </cell>
        </row>
        <row r="25">
          <cell r="A25" t="str">
            <v>91.17.02-033</v>
          </cell>
        </row>
        <row r="26">
          <cell r="A26" t="str">
            <v>91.17.04-031</v>
          </cell>
        </row>
        <row r="27">
          <cell r="A27" t="str">
            <v>91.17.04-042</v>
          </cell>
        </row>
        <row r="28">
          <cell r="A28" t="str">
            <v>91.17.04-011</v>
          </cell>
        </row>
        <row r="29">
          <cell r="A29" t="str">
            <v>91.17.04-171</v>
          </cell>
        </row>
        <row r="30">
          <cell r="A30" t="str">
            <v>91.17.04-194</v>
          </cell>
        </row>
        <row r="31">
          <cell r="A31" t="str">
            <v>91.13.01-039</v>
          </cell>
        </row>
        <row r="32">
          <cell r="A32" t="str">
            <v>91.17.04-233</v>
          </cell>
        </row>
        <row r="33">
          <cell r="A33" t="str">
            <v>91.17.04-241</v>
          </cell>
        </row>
        <row r="34">
          <cell r="A34" t="str">
            <v>91.18.01-012</v>
          </cell>
        </row>
        <row r="35">
          <cell r="A35" t="str">
            <v>91.18.02-001</v>
          </cell>
        </row>
        <row r="36">
          <cell r="A36" t="str">
            <v>91.19.04-004</v>
          </cell>
        </row>
        <row r="37">
          <cell r="A37" t="str">
            <v>91.19.08-002</v>
          </cell>
        </row>
        <row r="38">
          <cell r="A38" t="str">
            <v>91.19.08-004</v>
          </cell>
        </row>
        <row r="39">
          <cell r="A39" t="str">
            <v>91.19.08-016</v>
          </cell>
        </row>
        <row r="40">
          <cell r="A40" t="str">
            <v>91.19.08-021</v>
          </cell>
        </row>
        <row r="41">
          <cell r="A41" t="str">
            <v>91.19.10-001</v>
          </cell>
        </row>
        <row r="42">
          <cell r="A42" t="str">
            <v>91.19.12-044</v>
          </cell>
        </row>
        <row r="43">
          <cell r="A43" t="str">
            <v>91.21.07-002</v>
          </cell>
        </row>
        <row r="44">
          <cell r="A44" t="str">
            <v>91.21.07-011</v>
          </cell>
        </row>
        <row r="45">
          <cell r="A45" t="str">
            <v>91.21.12-002</v>
          </cell>
        </row>
        <row r="46">
          <cell r="A46" t="str">
            <v>91.21.12-004</v>
          </cell>
        </row>
        <row r="47">
          <cell r="A47" t="str">
            <v>91.21.16-001</v>
          </cell>
        </row>
        <row r="48">
          <cell r="A48" t="str">
            <v>91.21.16-012</v>
          </cell>
        </row>
        <row r="49">
          <cell r="A49" t="str">
            <v>91.21.18-011</v>
          </cell>
        </row>
        <row r="50">
          <cell r="A50" t="str">
            <v>91.21.19-021</v>
          </cell>
        </row>
        <row r="51">
          <cell r="A51" t="str">
            <v>91.21.19-031</v>
          </cell>
        </row>
        <row r="52">
          <cell r="A52" t="str">
            <v>91.21.19-039</v>
          </cell>
        </row>
        <row r="53">
          <cell r="A53" t="str">
            <v>91.21.20-013</v>
          </cell>
        </row>
        <row r="54">
          <cell r="A54" t="str">
            <v>91.21.21-002</v>
          </cell>
        </row>
        <row r="55">
          <cell r="A55" t="str">
            <v>91.21.22-197</v>
          </cell>
        </row>
        <row r="56">
          <cell r="A56" t="str">
            <v>91.21.22-211</v>
          </cell>
        </row>
        <row r="57">
          <cell r="A57" t="str">
            <v>91.21.22-341</v>
          </cell>
        </row>
        <row r="58">
          <cell r="A58" t="str">
            <v>91.21.22-638</v>
          </cell>
        </row>
        <row r="59">
          <cell r="A59" t="str">
            <v>91.21.01-012</v>
          </cell>
        </row>
        <row r="60">
          <cell r="A60" t="str">
            <v>91.21.01-013</v>
          </cell>
        </row>
        <row r="61">
          <cell r="A61" t="str">
            <v>91.21.01-014</v>
          </cell>
        </row>
        <row r="62">
          <cell r="A62" t="str">
            <v>91.21.01-015</v>
          </cell>
        </row>
        <row r="63">
          <cell r="A63" t="str">
            <v>91.08.11-041</v>
          </cell>
        </row>
        <row r="64">
          <cell r="A64" t="str">
            <v>91.21.22-501</v>
          </cell>
        </row>
      </sheetData>
    </sheetDataSet>
  </externalBook>
</externalLink>
</file>

<file path=xl/externalLinks/externalLink8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9 "/>
      <sheetName val="ф8"/>
      <sheetName val="ф2"/>
      <sheetName val="ф10"/>
    </sheetNames>
    <sheetDataSet>
      <sheetData sheetId="0"/>
      <sheetData sheetId="1"/>
      <sheetData sheetId="2"/>
      <sheetData sheetId="3"/>
    </sheetDataSet>
  </externalBook>
</externalLink>
</file>

<file path=xl/externalLinks/externalLink8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2"/>
      <sheetName val="сод.т.ц."/>
      <sheetName val="Возврат"/>
      <sheetName val="зим "/>
      <sheetName val="C.с "/>
      <sheetName val="ПИР"/>
      <sheetName val="эл т 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86">
          <cell r="H86">
            <v>7289.42</v>
          </cell>
        </row>
      </sheetData>
      <sheetData sheetId="5" refreshError="1"/>
      <sheetData sheetId="6" refreshError="1"/>
    </sheetDataSet>
  </externalBook>
</externalLink>
</file>

<file path=xl/externalLinks/externalLink8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ходные данные"/>
      <sheetName val="01-1-01"/>
      <sheetName val="01-1-02"/>
      <sheetName val="01-1-03"/>
      <sheetName val="01-2-01"/>
      <sheetName val="01-2-02"/>
      <sheetName val="ОСР"/>
      <sheetName val="09-1-01"/>
      <sheetName val="09-1-02"/>
      <sheetName val="10-1-01"/>
      <sheetName val="ССР-2014"/>
      <sheetName val="12-1-01"/>
      <sheetName val="09-1-01 2014"/>
      <sheetName val="09-1-01 2000"/>
      <sheetName val="ССР-2000"/>
    </sheetNames>
    <sheetDataSet>
      <sheetData sheetId="0">
        <row r="1">
          <cell r="B1" t="str">
            <v>Подключение города-спутника "Южный" к улично-дорожной сети Санкт-Петербурга</v>
          </cell>
        </row>
        <row r="25">
          <cell r="B25" t="str">
            <v>II квартал 2014 г.</v>
          </cell>
        </row>
        <row r="26">
          <cell r="B26">
            <v>0</v>
          </cell>
        </row>
        <row r="27">
          <cell r="B27" t="str">
            <v>III квартал 2014 г.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36">
          <cell r="C36" t="str">
            <v>01-4-</v>
          </cell>
        </row>
      </sheetData>
      <sheetData sheetId="11"/>
      <sheetData sheetId="12" refreshError="1"/>
      <sheetData sheetId="13" refreshError="1"/>
      <sheetData sheetId="14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"/>
      <sheetName val="Ф"/>
      <sheetName val="К.С.М."/>
      <sheetName val="тр "/>
      <sheetName val="C.с баз"/>
      <sheetName val="зим"/>
      <sheetName val="П.з"/>
      <sheetName val="сод.л.см."/>
      <sheetName val="ПИР"/>
      <sheetName val="об.смДБаз."/>
      <sheetName val="зимДБаз."/>
      <sheetName val="об.см.ДБаз.(1э)"/>
      <sheetName val="зим ДБаз.(1э)"/>
      <sheetName val="об.см.ДТек (1э)"/>
      <sheetName val="об.смДТек"/>
      <sheetName val="зим ДТек"/>
      <sheetName val="зимДТек(1э)"/>
      <sheetName val="Сод. к л.см.(1э)"/>
      <sheetName val="Сод. к л.см.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</sheetPr>
  <dimension ref="A1:CA145"/>
  <sheetViews>
    <sheetView tabSelected="1" view="pageBreakPreview" zoomScale="85" zoomScaleNormal="90" zoomScaleSheetLayoutView="85" workbookViewId="0">
      <pane ySplit="14" topLeftCell="A132" activePane="bottomLeft" state="frozen"/>
      <selection activeCell="A5" sqref="A5"/>
      <selection pane="bottomLeft" activeCell="C134" sqref="C134"/>
    </sheetView>
  </sheetViews>
  <sheetFormatPr defaultRowHeight="36" customHeight="1" outlineLevelCol="1" x14ac:dyDescent="0.25"/>
  <cols>
    <col min="1" max="1" width="9.28515625" style="15" customWidth="1"/>
    <col min="2" max="2" width="18.28515625" style="19" hidden="1" customWidth="1" outlineLevel="1"/>
    <col min="3" max="3" width="69.140625" style="15" customWidth="1" collapsed="1"/>
    <col min="4" max="4" width="11.5703125" style="2" customWidth="1"/>
    <col min="5" max="5" width="13.85546875" style="114" customWidth="1"/>
    <col min="6" max="6" width="16" style="5" hidden="1" customWidth="1" outlineLevel="1"/>
    <col min="7" max="7" width="19" style="2" hidden="1" customWidth="1" outlineLevel="1"/>
    <col min="8" max="9" width="17.28515625" style="2" hidden="1" customWidth="1" outlineLevel="1"/>
    <col min="10" max="10" width="5" style="2" hidden="1" customWidth="1" outlineLevel="1"/>
    <col min="11" max="11" width="16.140625" style="2" hidden="1" customWidth="1" outlineLevel="1"/>
    <col min="12" max="12" width="18.140625" style="2" hidden="1" customWidth="1" outlineLevel="1"/>
    <col min="13" max="13" width="15.5703125" style="2" customWidth="1" collapsed="1"/>
    <col min="14" max="14" width="19.28515625" style="2" customWidth="1"/>
    <col min="15" max="15" width="5.42578125" style="2" hidden="1" customWidth="1"/>
    <col min="16" max="16" width="7.28515625" hidden="1" customWidth="1" outlineLevel="1"/>
    <col min="17" max="17" width="16.7109375" hidden="1" customWidth="1" outlineLevel="1"/>
    <col min="18" max="18" width="17" hidden="1" customWidth="1" outlineLevel="1"/>
    <col min="19" max="19" width="16.140625" hidden="1" customWidth="1" outlineLevel="1"/>
    <col min="20" max="20" width="16.7109375" style="40" customWidth="1" collapsed="1"/>
    <col min="21" max="21" width="16.7109375" style="41" customWidth="1"/>
    <col min="22" max="22" width="16.7109375" style="40" customWidth="1"/>
    <col min="23" max="23" width="16.7109375" style="41" customWidth="1"/>
    <col min="24" max="24" width="16.7109375" style="40" customWidth="1"/>
    <col min="25" max="32" width="16.7109375" style="41" customWidth="1"/>
    <col min="33" max="33" width="21.28515625" customWidth="1"/>
    <col min="34" max="34" width="18" customWidth="1"/>
  </cols>
  <sheetData>
    <row r="1" spans="1:34" ht="68.45" hidden="1" customHeight="1" x14ac:dyDescent="0.25">
      <c r="Z1" s="112"/>
      <c r="AA1" s="112"/>
      <c r="AB1" s="112"/>
      <c r="AC1" s="196" t="s">
        <v>273</v>
      </c>
      <c r="AD1" s="197"/>
      <c r="AE1" s="197"/>
      <c r="AF1" s="112"/>
    </row>
    <row r="2" spans="1:34" ht="36" hidden="1" customHeight="1" x14ac:dyDescent="0.25">
      <c r="A2" s="185" t="s">
        <v>266</v>
      </c>
      <c r="B2" s="185"/>
      <c r="C2" s="185"/>
      <c r="D2" s="185"/>
      <c r="E2" s="185"/>
      <c r="F2" s="185"/>
      <c r="G2" s="185"/>
      <c r="H2" s="185"/>
      <c r="I2" s="185"/>
      <c r="J2" s="185"/>
      <c r="K2" s="185"/>
      <c r="L2" s="185"/>
      <c r="M2" s="185"/>
      <c r="N2" s="185"/>
      <c r="O2" s="185"/>
      <c r="P2" s="185"/>
      <c r="Q2" s="185"/>
      <c r="R2" s="185"/>
      <c r="S2" s="185"/>
      <c r="T2" s="185"/>
      <c r="U2" s="185"/>
      <c r="V2" s="185"/>
      <c r="W2" s="185"/>
      <c r="X2" s="185"/>
      <c r="Y2" s="185"/>
      <c r="Z2" s="185"/>
      <c r="AA2" s="185"/>
      <c r="AB2" s="185"/>
      <c r="AC2" s="185"/>
      <c r="AD2" s="185"/>
      <c r="AE2" s="185"/>
      <c r="AF2" s="120"/>
    </row>
    <row r="3" spans="1:34" ht="45.6" hidden="1" customHeight="1" x14ac:dyDescent="0.25">
      <c r="A3" s="186" t="s">
        <v>274</v>
      </c>
      <c r="B3" s="186"/>
      <c r="C3" s="186"/>
      <c r="D3" s="186"/>
      <c r="E3" s="186"/>
      <c r="F3" s="186"/>
      <c r="G3" s="186"/>
      <c r="H3" s="186"/>
      <c r="I3" s="186"/>
      <c r="J3" s="186"/>
      <c r="K3" s="186"/>
      <c r="L3" s="186"/>
      <c r="M3" s="186"/>
      <c r="N3" s="186"/>
      <c r="O3" s="186"/>
      <c r="P3" s="186"/>
      <c r="Q3" s="186"/>
      <c r="R3" s="186"/>
      <c r="S3" s="186"/>
      <c r="T3" s="186"/>
      <c r="U3" s="186"/>
      <c r="V3" s="186"/>
      <c r="W3" s="186"/>
      <c r="X3" s="186"/>
      <c r="Y3" s="186"/>
      <c r="Z3" s="186"/>
      <c r="AA3" s="186"/>
      <c r="AB3" s="186"/>
      <c r="AC3" s="186"/>
      <c r="AD3" s="186"/>
      <c r="AE3" s="186"/>
      <c r="AF3" s="39"/>
    </row>
    <row r="4" spans="1:34" ht="36" hidden="1" customHeight="1" thickBot="1" x14ac:dyDescent="0.3">
      <c r="C4" s="39"/>
      <c r="D4" s="39"/>
      <c r="E4" s="39"/>
      <c r="F4" s="39"/>
      <c r="G4" s="39"/>
      <c r="H4" s="39"/>
      <c r="I4" s="39"/>
      <c r="J4" s="39"/>
      <c r="K4" s="39"/>
      <c r="L4" s="39"/>
      <c r="M4" s="39"/>
      <c r="N4" s="39"/>
    </row>
    <row r="5" spans="1:34" ht="60.75" customHeight="1" x14ac:dyDescent="0.25">
      <c r="C5" s="39"/>
      <c r="D5" s="39"/>
      <c r="E5" s="39"/>
      <c r="F5" s="39"/>
      <c r="G5" s="39"/>
      <c r="H5" s="39"/>
      <c r="I5" s="39"/>
      <c r="J5" s="39"/>
      <c r="K5" s="39"/>
      <c r="L5" s="39"/>
      <c r="M5" s="39"/>
      <c r="N5" s="39"/>
      <c r="AC5" s="196" t="s">
        <v>273</v>
      </c>
      <c r="AD5" s="196"/>
      <c r="AE5" s="196"/>
      <c r="AF5" s="178"/>
      <c r="AG5" s="178"/>
    </row>
    <row r="6" spans="1:34" ht="36" customHeight="1" x14ac:dyDescent="0.25">
      <c r="A6" s="185" t="s">
        <v>266</v>
      </c>
      <c r="B6" s="185"/>
      <c r="C6" s="185"/>
      <c r="D6" s="185"/>
      <c r="E6" s="185"/>
      <c r="F6" s="185"/>
      <c r="G6" s="185"/>
      <c r="H6" s="185"/>
      <c r="I6" s="185"/>
      <c r="J6" s="185"/>
      <c r="K6" s="185"/>
      <c r="L6" s="185"/>
      <c r="M6" s="185"/>
      <c r="N6" s="185"/>
      <c r="O6" s="185"/>
      <c r="P6" s="185"/>
      <c r="Q6" s="185"/>
      <c r="R6" s="185"/>
      <c r="S6" s="185"/>
      <c r="T6" s="185"/>
      <c r="U6" s="185"/>
      <c r="V6" s="185"/>
      <c r="W6" s="185"/>
      <c r="X6" s="185"/>
      <c r="Y6" s="185"/>
      <c r="Z6" s="185"/>
      <c r="AA6" s="185"/>
      <c r="AB6" s="185"/>
      <c r="AC6" s="185"/>
      <c r="AD6" s="185"/>
      <c r="AE6" s="185"/>
    </row>
    <row r="7" spans="1:34" ht="36" customHeight="1" x14ac:dyDescent="0.25">
      <c r="A7" s="186" t="s">
        <v>287</v>
      </c>
      <c r="B7" s="186"/>
      <c r="C7" s="186"/>
      <c r="D7" s="186"/>
      <c r="E7" s="186"/>
      <c r="F7" s="186"/>
      <c r="G7" s="186"/>
      <c r="H7" s="186"/>
      <c r="I7" s="186"/>
      <c r="J7" s="186"/>
      <c r="K7" s="186"/>
      <c r="L7" s="186"/>
      <c r="M7" s="186"/>
      <c r="N7" s="186"/>
      <c r="O7" s="186"/>
      <c r="P7" s="186"/>
      <c r="Q7" s="186"/>
      <c r="R7" s="186"/>
      <c r="S7" s="186"/>
      <c r="T7" s="186"/>
      <c r="U7" s="186"/>
      <c r="V7" s="186"/>
      <c r="W7" s="186"/>
      <c r="X7" s="186"/>
      <c r="Y7" s="186"/>
      <c r="Z7" s="186"/>
      <c r="AA7" s="186"/>
      <c r="AB7" s="186"/>
      <c r="AC7" s="186"/>
      <c r="AD7" s="186"/>
      <c r="AE7" s="186"/>
    </row>
    <row r="8" spans="1:34" ht="22.5" customHeight="1" x14ac:dyDescent="0.25">
      <c r="A8" s="186"/>
      <c r="B8" s="186"/>
      <c r="C8" s="186"/>
      <c r="D8" s="186"/>
      <c r="E8" s="186"/>
      <c r="F8" s="186"/>
      <c r="G8" s="186"/>
      <c r="H8" s="186"/>
      <c r="I8" s="186"/>
      <c r="J8" s="186"/>
      <c r="K8" s="186"/>
      <c r="L8" s="186"/>
      <c r="M8" s="186"/>
      <c r="N8" s="186"/>
      <c r="O8" s="186"/>
      <c r="P8" s="186"/>
      <c r="Q8" s="186"/>
      <c r="R8" s="186"/>
      <c r="S8" s="186"/>
      <c r="T8" s="186"/>
      <c r="U8" s="186"/>
      <c r="V8" s="186"/>
      <c r="W8" s="186"/>
      <c r="X8" s="186"/>
      <c r="Y8" s="186"/>
      <c r="Z8" s="186"/>
      <c r="AA8" s="186"/>
      <c r="AB8" s="186"/>
      <c r="AC8" s="186"/>
      <c r="AD8" s="186"/>
      <c r="AE8" s="186"/>
    </row>
    <row r="9" spans="1:34" ht="36" customHeight="1" thickBot="1" x14ac:dyDescent="0.3">
      <c r="C9" s="39"/>
      <c r="D9" s="39"/>
      <c r="E9" s="39"/>
      <c r="F9" s="39"/>
      <c r="G9" s="39"/>
      <c r="H9" s="39"/>
      <c r="I9" s="39"/>
      <c r="J9" s="39"/>
      <c r="K9" s="39"/>
      <c r="L9" s="39"/>
      <c r="M9" s="39"/>
      <c r="N9" s="39"/>
    </row>
    <row r="10" spans="1:34" ht="36" customHeight="1" thickBot="1" x14ac:dyDescent="0.3">
      <c r="A10" s="198" t="s">
        <v>1</v>
      </c>
      <c r="B10" s="48"/>
      <c r="C10" s="201" t="s">
        <v>267</v>
      </c>
      <c r="D10" s="204" t="s">
        <v>3</v>
      </c>
      <c r="E10" s="207" t="s">
        <v>4</v>
      </c>
      <c r="F10" s="49"/>
      <c r="G10" s="49"/>
      <c r="H10" s="49"/>
      <c r="I10" s="49"/>
      <c r="J10" s="49"/>
      <c r="K10" s="49"/>
      <c r="L10" s="49"/>
      <c r="M10" s="210" t="s">
        <v>5</v>
      </c>
      <c r="N10" s="213" t="s">
        <v>10</v>
      </c>
      <c r="O10" s="50"/>
      <c r="P10" s="51"/>
      <c r="Q10" s="51"/>
      <c r="R10" s="51"/>
      <c r="S10" s="51"/>
      <c r="T10" s="218">
        <v>2022</v>
      </c>
      <c r="U10" s="219"/>
      <c r="V10" s="219"/>
      <c r="W10" s="219"/>
      <c r="X10" s="219"/>
      <c r="Y10" s="219"/>
      <c r="Z10" s="219"/>
      <c r="AA10" s="219"/>
      <c r="AB10" s="191">
        <v>2023</v>
      </c>
      <c r="AC10" s="192"/>
      <c r="AD10" s="192"/>
      <c r="AE10" s="193"/>
      <c r="AF10" s="122"/>
    </row>
    <row r="11" spans="1:34" ht="36" customHeight="1" thickBot="1" x14ac:dyDescent="0.3">
      <c r="A11" s="199"/>
      <c r="B11" s="43"/>
      <c r="C11" s="202"/>
      <c r="D11" s="205"/>
      <c r="E11" s="208"/>
      <c r="F11" s="44"/>
      <c r="G11" s="44"/>
      <c r="H11" s="44"/>
      <c r="I11" s="44"/>
      <c r="J11" s="44"/>
      <c r="K11" s="44"/>
      <c r="L11" s="44"/>
      <c r="M11" s="211"/>
      <c r="N11" s="214"/>
      <c r="T11" s="221" t="s">
        <v>265</v>
      </c>
      <c r="U11" s="222"/>
      <c r="V11" s="191" t="s">
        <v>258</v>
      </c>
      <c r="W11" s="192"/>
      <c r="X11" s="192"/>
      <c r="Y11" s="192"/>
      <c r="Z11" s="192"/>
      <c r="AA11" s="193"/>
      <c r="AB11" s="191" t="s">
        <v>277</v>
      </c>
      <c r="AC11" s="192"/>
      <c r="AD11" s="192"/>
      <c r="AE11" s="193"/>
      <c r="AF11" s="123"/>
      <c r="AG11" s="121"/>
      <c r="AH11" s="121"/>
    </row>
    <row r="12" spans="1:34" s="3" customFormat="1" ht="36" customHeight="1" thickBot="1" x14ac:dyDescent="0.3">
      <c r="A12" s="199"/>
      <c r="B12" s="45"/>
      <c r="C12" s="202"/>
      <c r="D12" s="205"/>
      <c r="E12" s="208"/>
      <c r="F12" s="46"/>
      <c r="G12" s="47"/>
      <c r="H12" s="47"/>
      <c r="I12" s="47"/>
      <c r="J12" s="47"/>
      <c r="K12" s="47"/>
      <c r="L12" s="47"/>
      <c r="M12" s="211"/>
      <c r="N12" s="214"/>
      <c r="O12" s="2"/>
      <c r="T12" s="216" t="s">
        <v>259</v>
      </c>
      <c r="U12" s="217"/>
      <c r="V12" s="194" t="s">
        <v>260</v>
      </c>
      <c r="W12" s="195"/>
      <c r="X12" s="187" t="s">
        <v>261</v>
      </c>
      <c r="Y12" s="188"/>
      <c r="Z12" s="187" t="s">
        <v>276</v>
      </c>
      <c r="AA12" s="188"/>
      <c r="AB12" s="194" t="s">
        <v>279</v>
      </c>
      <c r="AC12" s="195"/>
      <c r="AD12" s="187" t="s">
        <v>280</v>
      </c>
      <c r="AE12" s="188"/>
      <c r="AF12" s="124"/>
    </row>
    <row r="13" spans="1:34" s="3" customFormat="1" ht="36" customHeight="1" thickBot="1" x14ac:dyDescent="0.3">
      <c r="A13" s="199"/>
      <c r="B13" s="62" t="s">
        <v>2</v>
      </c>
      <c r="C13" s="202"/>
      <c r="D13" s="205"/>
      <c r="E13" s="208"/>
      <c r="F13" s="63" t="s">
        <v>5</v>
      </c>
      <c r="G13" s="64" t="s">
        <v>10</v>
      </c>
      <c r="H13" s="63" t="s">
        <v>17</v>
      </c>
      <c r="I13" s="63" t="s">
        <v>20</v>
      </c>
      <c r="J13" s="63" t="s">
        <v>21</v>
      </c>
      <c r="K13" s="64" t="s">
        <v>8</v>
      </c>
      <c r="L13" s="63" t="s">
        <v>9</v>
      </c>
      <c r="M13" s="211"/>
      <c r="N13" s="214"/>
      <c r="O13" s="65"/>
      <c r="P13" s="66" t="s">
        <v>19</v>
      </c>
      <c r="Q13" s="66" t="s">
        <v>18</v>
      </c>
      <c r="R13" s="67" t="s">
        <v>13</v>
      </c>
      <c r="S13" s="68" t="s">
        <v>14</v>
      </c>
      <c r="T13" s="189" t="s">
        <v>275</v>
      </c>
      <c r="U13" s="190"/>
      <c r="V13" s="189" t="s">
        <v>262</v>
      </c>
      <c r="W13" s="190"/>
      <c r="X13" s="189" t="s">
        <v>263</v>
      </c>
      <c r="Y13" s="190"/>
      <c r="Z13" s="189" t="s">
        <v>286</v>
      </c>
      <c r="AA13" s="190"/>
      <c r="AB13" s="189" t="s">
        <v>278</v>
      </c>
      <c r="AC13" s="190"/>
      <c r="AD13" s="189" t="s">
        <v>281</v>
      </c>
      <c r="AE13" s="190"/>
      <c r="AF13" s="125"/>
    </row>
    <row r="14" spans="1:34" s="1" customFormat="1" ht="36" customHeight="1" thickBot="1" x14ac:dyDescent="0.3">
      <c r="A14" s="200"/>
      <c r="B14" s="69"/>
      <c r="C14" s="203"/>
      <c r="D14" s="206"/>
      <c r="E14" s="209"/>
      <c r="F14" s="70"/>
      <c r="G14" s="71"/>
      <c r="H14" s="72"/>
      <c r="I14" s="72"/>
      <c r="J14" s="72"/>
      <c r="K14" s="72"/>
      <c r="L14" s="72"/>
      <c r="M14" s="212"/>
      <c r="N14" s="215"/>
      <c r="O14" s="61"/>
      <c r="P14" s="73">
        <v>1</v>
      </c>
      <c r="Q14" s="73">
        <v>1</v>
      </c>
      <c r="R14" s="74">
        <v>0</v>
      </c>
      <c r="S14" s="74">
        <v>1</v>
      </c>
      <c r="T14" s="88" t="s">
        <v>264</v>
      </c>
      <c r="U14" s="89" t="s">
        <v>10</v>
      </c>
      <c r="V14" s="90" t="s">
        <v>264</v>
      </c>
      <c r="W14" s="91" t="s">
        <v>10</v>
      </c>
      <c r="X14" s="92" t="s">
        <v>264</v>
      </c>
      <c r="Y14" s="93" t="s">
        <v>10</v>
      </c>
      <c r="Z14" s="92" t="s">
        <v>264</v>
      </c>
      <c r="AA14" s="93" t="s">
        <v>10</v>
      </c>
      <c r="AB14" s="90" t="s">
        <v>264</v>
      </c>
      <c r="AC14" s="91" t="s">
        <v>10</v>
      </c>
      <c r="AD14" s="92" t="s">
        <v>264</v>
      </c>
      <c r="AE14" s="93" t="s">
        <v>10</v>
      </c>
      <c r="AF14" s="126"/>
    </row>
    <row r="15" spans="1:34" s="1" customFormat="1" ht="36" customHeight="1" x14ac:dyDescent="0.25">
      <c r="A15" s="75" t="s">
        <v>7</v>
      </c>
      <c r="B15" s="76"/>
      <c r="C15" s="75" t="s">
        <v>12</v>
      </c>
      <c r="D15" s="75">
        <v>3</v>
      </c>
      <c r="E15" s="75">
        <v>4</v>
      </c>
      <c r="F15" s="77"/>
      <c r="G15" s="77"/>
      <c r="H15" s="77"/>
      <c r="I15" s="77"/>
      <c r="J15" s="77"/>
      <c r="K15" s="77"/>
      <c r="L15" s="77"/>
      <c r="M15" s="78">
        <v>5</v>
      </c>
      <c r="N15" s="75">
        <v>6</v>
      </c>
      <c r="O15" s="77"/>
      <c r="P15" s="79"/>
      <c r="Q15" s="79"/>
      <c r="R15" s="79"/>
      <c r="S15" s="80"/>
      <c r="T15" s="94">
        <v>7</v>
      </c>
      <c r="U15" s="95">
        <v>8</v>
      </c>
      <c r="V15" s="94">
        <v>9</v>
      </c>
      <c r="W15" s="96">
        <v>10</v>
      </c>
      <c r="X15" s="97">
        <v>11</v>
      </c>
      <c r="Y15" s="96">
        <v>12</v>
      </c>
      <c r="Z15" s="96">
        <v>13</v>
      </c>
      <c r="AA15" s="96">
        <v>14</v>
      </c>
      <c r="AB15" s="96">
        <v>15</v>
      </c>
      <c r="AC15" s="96">
        <v>16</v>
      </c>
      <c r="AD15" s="96">
        <v>17</v>
      </c>
      <c r="AE15" s="96">
        <v>18</v>
      </c>
      <c r="AF15" s="127"/>
    </row>
    <row r="16" spans="1:34" s="140" customFormat="1" ht="36" customHeight="1" x14ac:dyDescent="0.25">
      <c r="A16" s="132" t="s">
        <v>12</v>
      </c>
      <c r="B16" s="133"/>
      <c r="C16" s="147" t="s">
        <v>24</v>
      </c>
      <c r="D16" s="148"/>
      <c r="E16" s="149"/>
      <c r="F16" s="150"/>
      <c r="G16" s="148"/>
      <c r="H16" s="151"/>
      <c r="I16" s="151"/>
      <c r="J16" s="151"/>
      <c r="K16" s="151"/>
      <c r="L16" s="151"/>
      <c r="M16" s="151"/>
      <c r="N16" s="148"/>
      <c r="O16" s="158"/>
      <c r="Q16" s="159">
        <v>1.018</v>
      </c>
      <c r="R16" s="140" t="s">
        <v>255</v>
      </c>
      <c r="T16" s="154"/>
      <c r="U16" s="155"/>
      <c r="V16" s="154"/>
      <c r="W16" s="156"/>
      <c r="X16" s="157"/>
      <c r="Y16" s="156"/>
      <c r="Z16" s="156"/>
      <c r="AA16" s="156"/>
      <c r="AB16" s="156"/>
      <c r="AC16" s="156"/>
      <c r="AD16" s="156"/>
      <c r="AE16" s="156"/>
      <c r="AF16" s="145">
        <f t="shared" ref="AF16:AF49" si="0">E16-T16-V16-X16-Z16-AB16-AD16</f>
        <v>0</v>
      </c>
      <c r="AG16" s="146">
        <f t="shared" ref="AG16:AG49" si="1">N16-U16-W16-Y16-AA16-AC16-AE16</f>
        <v>0</v>
      </c>
    </row>
    <row r="17" spans="1:33" s="1" customFormat="1" ht="36" customHeight="1" x14ac:dyDescent="0.25">
      <c r="A17" s="52" t="s">
        <v>22</v>
      </c>
      <c r="B17" s="36"/>
      <c r="C17" s="34" t="s">
        <v>25</v>
      </c>
      <c r="D17" s="25"/>
      <c r="E17" s="116"/>
      <c r="F17" s="35"/>
      <c r="G17" s="25"/>
      <c r="H17" s="8"/>
      <c r="I17" s="8"/>
      <c r="J17" s="8"/>
      <c r="K17" s="8"/>
      <c r="L17" s="8"/>
      <c r="M17" s="8"/>
      <c r="N17" s="25"/>
      <c r="O17" s="6"/>
      <c r="T17" s="102"/>
      <c r="U17" s="103"/>
      <c r="V17" s="102"/>
      <c r="W17" s="104"/>
      <c r="X17" s="105"/>
      <c r="Y17" s="104"/>
      <c r="Z17" s="104"/>
      <c r="AA17" s="100">
        <f t="shared" ref="AA17:AA49" si="2">Z17*M17</f>
        <v>0</v>
      </c>
      <c r="AB17" s="104"/>
      <c r="AC17" s="100">
        <f t="shared" ref="AC17:AC49" si="3">AB17*M17</f>
        <v>0</v>
      </c>
      <c r="AD17" s="104"/>
      <c r="AE17" s="100">
        <f t="shared" ref="AE17:AE49" si="4">AD17*M17</f>
        <v>0</v>
      </c>
      <c r="AF17" s="128">
        <f t="shared" si="0"/>
        <v>0</v>
      </c>
      <c r="AG17" s="42">
        <f t="shared" si="1"/>
        <v>0</v>
      </c>
    </row>
    <row r="18" spans="1:33" s="1" customFormat="1" ht="36" customHeight="1" x14ac:dyDescent="0.25">
      <c r="A18" s="53" t="s">
        <v>26</v>
      </c>
      <c r="B18" s="37" t="s">
        <v>155</v>
      </c>
      <c r="C18" s="31" t="s">
        <v>31</v>
      </c>
      <c r="D18" s="24" t="s">
        <v>0</v>
      </c>
      <c r="E18" s="115">
        <v>223062</v>
      </c>
      <c r="F18" s="26">
        <f t="shared" ref="F18:F35" si="5">G18/E18</f>
        <v>515.12</v>
      </c>
      <c r="G18" s="26">
        <f>64620893+50281745</f>
        <v>114902638</v>
      </c>
      <c r="H18" s="28">
        <f>G18*$P$14</f>
        <v>114902638</v>
      </c>
      <c r="I18" s="28" t="e">
        <f>H18*#REF!</f>
        <v>#REF!</v>
      </c>
      <c r="J18" s="28" t="e">
        <f>I18*$R$14/$S$14</f>
        <v>#REF!</v>
      </c>
      <c r="K18" s="28" t="e">
        <f t="shared" ref="K18:K35" si="6">I18+J18</f>
        <v>#REF!</v>
      </c>
      <c r="L18" s="28" t="e">
        <f>K18*#REF!</f>
        <v>#REF!</v>
      </c>
      <c r="M18" s="28">
        <v>276.31</v>
      </c>
      <c r="N18" s="24">
        <f t="shared" ref="N18:N35" si="7">E18*M18</f>
        <v>61634261.219999999</v>
      </c>
      <c r="O18" s="6"/>
      <c r="T18" s="98"/>
      <c r="U18" s="99">
        <f>T18*M18</f>
        <v>0</v>
      </c>
      <c r="V18" s="98"/>
      <c r="W18" s="100">
        <f>V18*M18</f>
        <v>0</v>
      </c>
      <c r="X18" s="101"/>
      <c r="Y18" s="100">
        <f>X18*M18</f>
        <v>0</v>
      </c>
      <c r="Z18" s="100">
        <f>60000+43062</f>
        <v>103062</v>
      </c>
      <c r="AA18" s="100">
        <f t="shared" si="2"/>
        <v>28477061.219999999</v>
      </c>
      <c r="AB18" s="100">
        <v>60000</v>
      </c>
      <c r="AC18" s="100">
        <f t="shared" si="3"/>
        <v>16578600</v>
      </c>
      <c r="AD18" s="100">
        <v>60000</v>
      </c>
      <c r="AE18" s="100">
        <f t="shared" si="4"/>
        <v>16578600</v>
      </c>
      <c r="AF18" s="128">
        <f t="shared" si="0"/>
        <v>0</v>
      </c>
      <c r="AG18" s="42">
        <f t="shared" si="1"/>
        <v>0</v>
      </c>
    </row>
    <row r="19" spans="1:33" s="1" customFormat="1" ht="36" customHeight="1" x14ac:dyDescent="0.25">
      <c r="A19" s="53" t="s">
        <v>28</v>
      </c>
      <c r="B19" s="37" t="s">
        <v>156</v>
      </c>
      <c r="C19" s="31" t="s">
        <v>166</v>
      </c>
      <c r="D19" s="24" t="s">
        <v>0</v>
      </c>
      <c r="E19" s="115">
        <v>123526</v>
      </c>
      <c r="F19" s="26">
        <f t="shared" si="5"/>
        <v>121.94</v>
      </c>
      <c r="G19" s="26">
        <f>6265225+1080033+7514084+203583</f>
        <v>15062925</v>
      </c>
      <c r="H19" s="28">
        <f>G19*$P$14</f>
        <v>15062925</v>
      </c>
      <c r="I19" s="28" t="e">
        <f>H19*#REF!</f>
        <v>#REF!</v>
      </c>
      <c r="J19" s="28" t="e">
        <f>I19*$R$14/$S$14</f>
        <v>#REF!</v>
      </c>
      <c r="K19" s="28" t="e">
        <f t="shared" si="6"/>
        <v>#REF!</v>
      </c>
      <c r="L19" s="28" t="e">
        <f>K19*#REF!</f>
        <v>#REF!</v>
      </c>
      <c r="M19" s="28">
        <v>88.89</v>
      </c>
      <c r="N19" s="24">
        <f t="shared" si="7"/>
        <v>10980226.140000001</v>
      </c>
      <c r="O19" s="6"/>
      <c r="T19" s="98"/>
      <c r="U19" s="99">
        <f t="shared" ref="U19:U23" si="8">T19*M19</f>
        <v>0</v>
      </c>
      <c r="V19" s="98"/>
      <c r="W19" s="100">
        <f t="shared" ref="W19:W24" si="9">V19*M19</f>
        <v>0</v>
      </c>
      <c r="X19" s="101"/>
      <c r="Y19" s="100">
        <f t="shared" ref="Y19:Y24" si="10">X19*M19</f>
        <v>0</v>
      </c>
      <c r="Z19" s="100">
        <f>30000+20000</f>
        <v>50000</v>
      </c>
      <c r="AA19" s="100">
        <f t="shared" si="2"/>
        <v>4444500</v>
      </c>
      <c r="AB19" s="100">
        <v>30000</v>
      </c>
      <c r="AC19" s="100">
        <f t="shared" si="3"/>
        <v>2666700</v>
      </c>
      <c r="AD19" s="100">
        <v>43526</v>
      </c>
      <c r="AE19" s="100">
        <f t="shared" si="4"/>
        <v>3869026.14</v>
      </c>
      <c r="AF19" s="128">
        <f t="shared" si="0"/>
        <v>0</v>
      </c>
      <c r="AG19" s="42">
        <f t="shared" si="1"/>
        <v>0</v>
      </c>
    </row>
    <row r="20" spans="1:33" s="1" customFormat="1" ht="36" customHeight="1" x14ac:dyDescent="0.25">
      <c r="A20" s="53" t="s">
        <v>29</v>
      </c>
      <c r="B20" s="37" t="s">
        <v>157</v>
      </c>
      <c r="C20" s="31" t="s">
        <v>27</v>
      </c>
      <c r="D20" s="24" t="s">
        <v>0</v>
      </c>
      <c r="E20" s="115">
        <v>692093</v>
      </c>
      <c r="F20" s="26">
        <f t="shared" si="5"/>
        <v>124.66</v>
      </c>
      <c r="G20" s="26">
        <f>30714397+3856718+47355080+4350786</f>
        <v>86276981</v>
      </c>
      <c r="H20" s="28">
        <f>G20*$P$14</f>
        <v>86276981</v>
      </c>
      <c r="I20" s="28" t="e">
        <f>H20*#REF!</f>
        <v>#REF!</v>
      </c>
      <c r="J20" s="28" t="e">
        <f>I20*$R$14/$S$14</f>
        <v>#REF!</v>
      </c>
      <c r="K20" s="28" t="e">
        <f t="shared" ref="K20" si="11">I20+J20</f>
        <v>#REF!</v>
      </c>
      <c r="L20" s="28" t="e">
        <f>K20*#REF!</f>
        <v>#REF!</v>
      </c>
      <c r="M20" s="28">
        <v>70.67</v>
      </c>
      <c r="N20" s="24">
        <f t="shared" ref="N20" si="12">E20*M20</f>
        <v>48910212.310000002</v>
      </c>
      <c r="O20" s="6"/>
      <c r="T20" s="98"/>
      <c r="U20" s="99">
        <f t="shared" si="8"/>
        <v>0</v>
      </c>
      <c r="V20" s="98"/>
      <c r="W20" s="100">
        <f t="shared" si="9"/>
        <v>0</v>
      </c>
      <c r="X20" s="101"/>
      <c r="Y20" s="100">
        <f t="shared" si="10"/>
        <v>0</v>
      </c>
      <c r="Z20" s="100">
        <f>175000+175000</f>
        <v>350000</v>
      </c>
      <c r="AA20" s="100">
        <f t="shared" si="2"/>
        <v>24734500</v>
      </c>
      <c r="AB20" s="100">
        <v>175000</v>
      </c>
      <c r="AC20" s="100">
        <f t="shared" si="3"/>
        <v>12367250</v>
      </c>
      <c r="AD20" s="100">
        <v>167093</v>
      </c>
      <c r="AE20" s="100">
        <f t="shared" si="4"/>
        <v>11808462.310000001</v>
      </c>
      <c r="AF20" s="128">
        <f t="shared" si="0"/>
        <v>0</v>
      </c>
      <c r="AG20" s="42">
        <f t="shared" si="1"/>
        <v>0</v>
      </c>
    </row>
    <row r="21" spans="1:33" s="12" customFormat="1" ht="36" customHeight="1" x14ac:dyDescent="0.25">
      <c r="A21" s="53" t="s">
        <v>32</v>
      </c>
      <c r="B21" s="37" t="s">
        <v>153</v>
      </c>
      <c r="C21" s="32" t="s">
        <v>228</v>
      </c>
      <c r="D21" s="29" t="s">
        <v>154</v>
      </c>
      <c r="E21" s="115">
        <v>1623</v>
      </c>
      <c r="F21" s="26">
        <f t="shared" si="5"/>
        <v>299.25</v>
      </c>
      <c r="G21" s="24">
        <v>485688</v>
      </c>
      <c r="H21" s="28">
        <f>G21*$P$14</f>
        <v>485688</v>
      </c>
      <c r="I21" s="28" t="e">
        <f>H21*#REF!</f>
        <v>#REF!</v>
      </c>
      <c r="J21" s="28" t="e">
        <f>I21*$R$14/$S$14</f>
        <v>#REF!</v>
      </c>
      <c r="K21" s="28" t="e">
        <f t="shared" ref="K21" si="13">I21+J21</f>
        <v>#REF!</v>
      </c>
      <c r="L21" s="28" t="e">
        <f>K21*#REF!</f>
        <v>#REF!</v>
      </c>
      <c r="M21" s="28">
        <v>328.57</v>
      </c>
      <c r="N21" s="24">
        <f t="shared" ref="N21" si="14">E21*M21</f>
        <v>533269.11</v>
      </c>
      <c r="O21" s="11"/>
      <c r="T21" s="98"/>
      <c r="U21" s="99"/>
      <c r="V21" s="98"/>
      <c r="W21" s="100">
        <f t="shared" si="9"/>
        <v>0</v>
      </c>
      <c r="X21" s="101"/>
      <c r="Y21" s="100">
        <f t="shared" si="10"/>
        <v>0</v>
      </c>
      <c r="Z21" s="100"/>
      <c r="AA21" s="100">
        <f t="shared" si="2"/>
        <v>0</v>
      </c>
      <c r="AB21" s="100">
        <v>804</v>
      </c>
      <c r="AC21" s="100">
        <f t="shared" si="3"/>
        <v>264170.28000000003</v>
      </c>
      <c r="AD21" s="100">
        <v>819</v>
      </c>
      <c r="AE21" s="100">
        <f t="shared" si="4"/>
        <v>269098.83</v>
      </c>
      <c r="AF21" s="128">
        <f t="shared" si="0"/>
        <v>0</v>
      </c>
      <c r="AG21" s="42">
        <f t="shared" si="1"/>
        <v>0</v>
      </c>
    </row>
    <row r="22" spans="1:33" s="12" customFormat="1" ht="36" customHeight="1" x14ac:dyDescent="0.25">
      <c r="A22" s="52" t="s">
        <v>23</v>
      </c>
      <c r="B22" s="20"/>
      <c r="C22" s="38" t="s">
        <v>39</v>
      </c>
      <c r="D22" s="10"/>
      <c r="E22" s="117"/>
      <c r="F22" s="18"/>
      <c r="G22" s="13"/>
      <c r="H22" s="28"/>
      <c r="I22" s="28"/>
      <c r="J22" s="28"/>
      <c r="K22" s="28"/>
      <c r="L22" s="28"/>
      <c r="M22" s="28"/>
      <c r="N22" s="24"/>
      <c r="O22" s="11"/>
      <c r="T22" s="98"/>
      <c r="U22" s="99"/>
      <c r="V22" s="98"/>
      <c r="W22" s="100"/>
      <c r="X22" s="101"/>
      <c r="Y22" s="100"/>
      <c r="Z22" s="100"/>
      <c r="AA22" s="100">
        <f t="shared" si="2"/>
        <v>0</v>
      </c>
      <c r="AB22" s="100"/>
      <c r="AC22" s="100">
        <f t="shared" si="3"/>
        <v>0</v>
      </c>
      <c r="AD22" s="100"/>
      <c r="AE22" s="100">
        <f t="shared" si="4"/>
        <v>0</v>
      </c>
      <c r="AF22" s="128">
        <f t="shared" si="0"/>
        <v>0</v>
      </c>
      <c r="AG22" s="42">
        <f t="shared" si="1"/>
        <v>0</v>
      </c>
    </row>
    <row r="23" spans="1:33" s="1" customFormat="1" ht="36" customHeight="1" x14ac:dyDescent="0.25">
      <c r="A23" s="53" t="s">
        <v>30</v>
      </c>
      <c r="B23" s="37" t="s">
        <v>150</v>
      </c>
      <c r="C23" s="32" t="s">
        <v>149</v>
      </c>
      <c r="D23" s="29" t="s">
        <v>0</v>
      </c>
      <c r="E23" s="115">
        <v>1750</v>
      </c>
      <c r="F23" s="26">
        <f t="shared" ref="F23:F24" si="15">G23/E23</f>
        <v>125789.49</v>
      </c>
      <c r="G23" s="24">
        <v>220131615</v>
      </c>
      <c r="H23" s="28">
        <f>G23*$P$14</f>
        <v>220131615</v>
      </c>
      <c r="I23" s="28" t="e">
        <f>H23*#REF!</f>
        <v>#REF!</v>
      </c>
      <c r="J23" s="28" t="e">
        <f>I23*$R$14/$S$14</f>
        <v>#REF!</v>
      </c>
      <c r="K23" s="28" t="e">
        <f t="shared" ref="K23" si="16">I23+J23</f>
        <v>#REF!</v>
      </c>
      <c r="L23" s="28" t="e">
        <f>K23*#REF!</f>
        <v>#REF!</v>
      </c>
      <c r="M23" s="28">
        <v>129810.43</v>
      </c>
      <c r="N23" s="24">
        <f t="shared" ref="N23" si="17">E23*M23</f>
        <v>227168252.5</v>
      </c>
      <c r="O23" s="6"/>
      <c r="T23" s="98"/>
      <c r="U23" s="99">
        <f t="shared" si="8"/>
        <v>0</v>
      </c>
      <c r="V23" s="98"/>
      <c r="W23" s="100">
        <f t="shared" si="9"/>
        <v>0</v>
      </c>
      <c r="X23" s="101"/>
      <c r="Y23" s="100">
        <f t="shared" si="10"/>
        <v>0</v>
      </c>
      <c r="Z23" s="175">
        <v>250</v>
      </c>
      <c r="AA23" s="175">
        <f t="shared" si="2"/>
        <v>32452607.5</v>
      </c>
      <c r="AB23" s="175">
        <v>734</v>
      </c>
      <c r="AC23" s="175">
        <f t="shared" si="3"/>
        <v>95280855.620000005</v>
      </c>
      <c r="AD23" s="175">
        <v>766</v>
      </c>
      <c r="AE23" s="175">
        <f t="shared" si="4"/>
        <v>99434789.379999995</v>
      </c>
      <c r="AF23" s="128">
        <f t="shared" si="0"/>
        <v>0</v>
      </c>
      <c r="AG23" s="42">
        <f t="shared" si="1"/>
        <v>0</v>
      </c>
    </row>
    <row r="24" spans="1:33" s="1" customFormat="1" ht="36" customHeight="1" x14ac:dyDescent="0.25">
      <c r="A24" s="53" t="s">
        <v>34</v>
      </c>
      <c r="B24" s="37" t="s">
        <v>151</v>
      </c>
      <c r="C24" s="32" t="s">
        <v>152</v>
      </c>
      <c r="D24" s="29" t="s">
        <v>0</v>
      </c>
      <c r="E24" s="115">
        <f>700+700</f>
        <v>1400</v>
      </c>
      <c r="F24" s="26">
        <f t="shared" si="15"/>
        <v>66812.539999999994</v>
      </c>
      <c r="G24" s="24">
        <v>93537555</v>
      </c>
      <c r="H24" s="28">
        <f>G24*$P$14</f>
        <v>93537555</v>
      </c>
      <c r="I24" s="28" t="e">
        <f>H24*#REF!</f>
        <v>#REF!</v>
      </c>
      <c r="J24" s="28" t="e">
        <f>I24*$R$14/$S$14</f>
        <v>#REF!</v>
      </c>
      <c r="K24" s="28" t="e">
        <f t="shared" ref="K24" si="18">I24+J24</f>
        <v>#REF!</v>
      </c>
      <c r="L24" s="28" t="e">
        <f>K24*#REF!</f>
        <v>#REF!</v>
      </c>
      <c r="M24" s="28">
        <v>68948.240000000005</v>
      </c>
      <c r="N24" s="24">
        <f t="shared" ref="N24" si="19">E24*M24</f>
        <v>96527536</v>
      </c>
      <c r="O24" s="6"/>
      <c r="T24" s="98"/>
      <c r="U24" s="99"/>
      <c r="V24" s="98"/>
      <c r="W24" s="100">
        <f t="shared" si="9"/>
        <v>0</v>
      </c>
      <c r="X24" s="101"/>
      <c r="Y24" s="100">
        <f t="shared" si="10"/>
        <v>0</v>
      </c>
      <c r="Z24" s="175"/>
      <c r="AA24" s="175">
        <f t="shared" si="2"/>
        <v>0</v>
      </c>
      <c r="AB24" s="175">
        <v>413</v>
      </c>
      <c r="AC24" s="175">
        <f t="shared" si="3"/>
        <v>28475623.120000001</v>
      </c>
      <c r="AD24" s="175">
        <v>987</v>
      </c>
      <c r="AE24" s="175">
        <f t="shared" si="4"/>
        <v>68051912.879999995</v>
      </c>
      <c r="AF24" s="128">
        <f t="shared" si="0"/>
        <v>0</v>
      </c>
      <c r="AG24" s="42">
        <f t="shared" si="1"/>
        <v>0</v>
      </c>
    </row>
    <row r="25" spans="1:33" s="153" customFormat="1" ht="36" customHeight="1" x14ac:dyDescent="0.25">
      <c r="A25" s="132" t="s">
        <v>40</v>
      </c>
      <c r="B25" s="133"/>
      <c r="C25" s="147" t="s">
        <v>43</v>
      </c>
      <c r="D25" s="148"/>
      <c r="E25" s="149"/>
      <c r="F25" s="150"/>
      <c r="G25" s="148"/>
      <c r="H25" s="151"/>
      <c r="I25" s="151"/>
      <c r="J25" s="151"/>
      <c r="K25" s="151"/>
      <c r="L25" s="151"/>
      <c r="M25" s="151"/>
      <c r="N25" s="148"/>
      <c r="O25" s="152"/>
      <c r="T25" s="154"/>
      <c r="U25" s="155"/>
      <c r="V25" s="154"/>
      <c r="W25" s="156"/>
      <c r="X25" s="157"/>
      <c r="Y25" s="156"/>
      <c r="Z25" s="156"/>
      <c r="AA25" s="156"/>
      <c r="AB25" s="156"/>
      <c r="AC25" s="156"/>
      <c r="AD25" s="156"/>
      <c r="AE25" s="156"/>
      <c r="AF25" s="145">
        <f t="shared" si="0"/>
        <v>0</v>
      </c>
      <c r="AG25" s="146">
        <f t="shared" si="1"/>
        <v>0</v>
      </c>
    </row>
    <row r="26" spans="1:33" s="140" customFormat="1" ht="36" customHeight="1" x14ac:dyDescent="0.25">
      <c r="A26" s="132" t="s">
        <v>41</v>
      </c>
      <c r="B26" s="133"/>
      <c r="C26" s="134" t="s">
        <v>38</v>
      </c>
      <c r="D26" s="148"/>
      <c r="E26" s="149"/>
      <c r="F26" s="150"/>
      <c r="G26" s="148"/>
      <c r="H26" s="151"/>
      <c r="I26" s="151"/>
      <c r="J26" s="151"/>
      <c r="K26" s="151"/>
      <c r="L26" s="151"/>
      <c r="M26" s="151"/>
      <c r="N26" s="148"/>
      <c r="O26" s="158"/>
      <c r="T26" s="154"/>
      <c r="U26" s="155"/>
      <c r="V26" s="141"/>
      <c r="W26" s="143"/>
      <c r="X26" s="157"/>
      <c r="Y26" s="156"/>
      <c r="Z26" s="156"/>
      <c r="AA26" s="143">
        <f t="shared" si="2"/>
        <v>0</v>
      </c>
      <c r="AB26" s="156"/>
      <c r="AC26" s="143">
        <f t="shared" si="3"/>
        <v>0</v>
      </c>
      <c r="AD26" s="156"/>
      <c r="AE26" s="143">
        <f t="shared" si="4"/>
        <v>0</v>
      </c>
      <c r="AF26" s="145">
        <f t="shared" si="0"/>
        <v>0</v>
      </c>
      <c r="AG26" s="146">
        <f t="shared" si="1"/>
        <v>0</v>
      </c>
    </row>
    <row r="27" spans="1:33" s="1" customFormat="1" ht="36" customHeight="1" x14ac:dyDescent="0.25">
      <c r="A27" s="52" t="s">
        <v>42</v>
      </c>
      <c r="B27" s="36" t="s">
        <v>193</v>
      </c>
      <c r="C27" s="38" t="s">
        <v>33</v>
      </c>
      <c r="D27" s="25"/>
      <c r="E27" s="116"/>
      <c r="F27" s="35"/>
      <c r="G27" s="25"/>
      <c r="H27" s="8"/>
      <c r="I27" s="8"/>
      <c r="J27" s="8"/>
      <c r="K27" s="8"/>
      <c r="L27" s="8"/>
      <c r="M27" s="8"/>
      <c r="N27" s="25"/>
      <c r="O27" s="6"/>
      <c r="T27" s="102"/>
      <c r="U27" s="103"/>
      <c r="V27" s="98"/>
      <c r="W27" s="100"/>
      <c r="X27" s="105"/>
      <c r="Y27" s="104"/>
      <c r="Z27" s="104"/>
      <c r="AA27" s="100">
        <f t="shared" si="2"/>
        <v>0</v>
      </c>
      <c r="AB27" s="104"/>
      <c r="AC27" s="100">
        <f t="shared" si="3"/>
        <v>0</v>
      </c>
      <c r="AD27" s="104"/>
      <c r="AE27" s="100">
        <f t="shared" si="4"/>
        <v>0</v>
      </c>
      <c r="AF27" s="128">
        <f t="shared" si="0"/>
        <v>0</v>
      </c>
      <c r="AG27" s="42">
        <f t="shared" si="1"/>
        <v>0</v>
      </c>
    </row>
    <row r="28" spans="1:33" s="12" customFormat="1" ht="36" customHeight="1" x14ac:dyDescent="0.25">
      <c r="A28" s="53" t="s">
        <v>44</v>
      </c>
      <c r="B28" s="37" t="s">
        <v>184</v>
      </c>
      <c r="C28" s="31" t="s">
        <v>31</v>
      </c>
      <c r="D28" s="24" t="s">
        <v>0</v>
      </c>
      <c r="E28" s="115">
        <v>9474</v>
      </c>
      <c r="F28" s="26">
        <f t="shared" si="5"/>
        <v>264.06</v>
      </c>
      <c r="G28" s="24">
        <v>2501658</v>
      </c>
      <c r="H28" s="28">
        <f>G28*$P$14</f>
        <v>2501658</v>
      </c>
      <c r="I28" s="28">
        <f t="shared" ref="I28:I52" si="20">H28*$Q$16</f>
        <v>2546687.84</v>
      </c>
      <c r="J28" s="28">
        <f>I28*$R$14/$S$14</f>
        <v>0</v>
      </c>
      <c r="K28" s="28">
        <f t="shared" ref="K28" si="21">I28+J28</f>
        <v>2546687.84</v>
      </c>
      <c r="L28" s="28" t="e">
        <f>K28*#REF!</f>
        <v>#REF!</v>
      </c>
      <c r="M28" s="28">
        <v>272.49</v>
      </c>
      <c r="N28" s="24">
        <f t="shared" ref="N28" si="22">E28*M28</f>
        <v>2581570.2599999998</v>
      </c>
      <c r="O28" s="11"/>
      <c r="T28" s="98"/>
      <c r="U28" s="99"/>
      <c r="V28" s="98"/>
      <c r="W28" s="100">
        <f t="shared" ref="W28:W49" si="23">V28*M28</f>
        <v>0</v>
      </c>
      <c r="X28" s="101"/>
      <c r="Y28" s="100"/>
      <c r="Z28" s="100">
        <v>9474</v>
      </c>
      <c r="AA28" s="100">
        <f t="shared" si="2"/>
        <v>2581570.2599999998</v>
      </c>
      <c r="AB28" s="100"/>
      <c r="AC28" s="100">
        <f t="shared" si="3"/>
        <v>0</v>
      </c>
      <c r="AD28" s="100"/>
      <c r="AE28" s="100">
        <f t="shared" si="4"/>
        <v>0</v>
      </c>
      <c r="AF28" s="128">
        <f t="shared" si="0"/>
        <v>0</v>
      </c>
      <c r="AG28" s="42">
        <f t="shared" si="1"/>
        <v>0</v>
      </c>
    </row>
    <row r="29" spans="1:33" s="12" customFormat="1" ht="36" customHeight="1" x14ac:dyDescent="0.25">
      <c r="A29" s="52" t="s">
        <v>45</v>
      </c>
      <c r="B29" s="36" t="s">
        <v>193</v>
      </c>
      <c r="C29" s="38" t="s">
        <v>35</v>
      </c>
      <c r="D29" s="24"/>
      <c r="E29" s="115"/>
      <c r="F29" s="26"/>
      <c r="G29" s="24"/>
      <c r="H29" s="28"/>
      <c r="I29" s="28">
        <f t="shared" si="20"/>
        <v>0</v>
      </c>
      <c r="J29" s="28"/>
      <c r="K29" s="28"/>
      <c r="L29" s="28"/>
      <c r="M29" s="28"/>
      <c r="N29" s="24"/>
      <c r="O29" s="11"/>
      <c r="T29" s="98"/>
      <c r="U29" s="99"/>
      <c r="V29" s="98"/>
      <c r="W29" s="100"/>
      <c r="X29" s="101"/>
      <c r="Y29" s="100"/>
      <c r="Z29" s="100"/>
      <c r="AA29" s="100">
        <f t="shared" si="2"/>
        <v>0</v>
      </c>
      <c r="AB29" s="100"/>
      <c r="AC29" s="100">
        <f t="shared" si="3"/>
        <v>0</v>
      </c>
      <c r="AD29" s="100"/>
      <c r="AE29" s="100">
        <f t="shared" si="4"/>
        <v>0</v>
      </c>
      <c r="AF29" s="128">
        <f t="shared" si="0"/>
        <v>0</v>
      </c>
      <c r="AG29" s="42">
        <f t="shared" si="1"/>
        <v>0</v>
      </c>
    </row>
    <row r="30" spans="1:33" s="1" customFormat="1" ht="36" customHeight="1" x14ac:dyDescent="0.25">
      <c r="A30" s="53" t="s">
        <v>47</v>
      </c>
      <c r="B30" s="37" t="s">
        <v>185</v>
      </c>
      <c r="C30" s="31" t="s">
        <v>166</v>
      </c>
      <c r="D30" s="24" t="s">
        <v>0</v>
      </c>
      <c r="E30" s="115">
        <f>5164+3615+37475+777</f>
        <v>47031</v>
      </c>
      <c r="F30" s="26">
        <f t="shared" si="5"/>
        <v>177.22</v>
      </c>
      <c r="G30" s="26">
        <f>8027511+307528</f>
        <v>8335039</v>
      </c>
      <c r="H30" s="28">
        <f>G30*$P$14</f>
        <v>8335039</v>
      </c>
      <c r="I30" s="28">
        <f t="shared" si="20"/>
        <v>8485069.6999999993</v>
      </c>
      <c r="J30" s="28">
        <f>I30*$R$14/$S$14</f>
        <v>0</v>
      </c>
      <c r="K30" s="28">
        <f t="shared" ref="K30" si="24">I30+J30</f>
        <v>8485069.6999999993</v>
      </c>
      <c r="L30" s="28" t="e">
        <f>K30*#REF!</f>
        <v>#REF!</v>
      </c>
      <c r="M30" s="28">
        <v>178.84</v>
      </c>
      <c r="N30" s="24">
        <f t="shared" ref="N30" si="25">E30*M30</f>
        <v>8411024.0399999991</v>
      </c>
      <c r="O30" s="6"/>
      <c r="T30" s="98"/>
      <c r="U30" s="99"/>
      <c r="V30" s="98"/>
      <c r="W30" s="100">
        <f>V30*M30</f>
        <v>0</v>
      </c>
      <c r="X30" s="101"/>
      <c r="Y30" s="100"/>
      <c r="Z30" s="100">
        <v>47031</v>
      </c>
      <c r="AA30" s="100">
        <f t="shared" si="2"/>
        <v>8411024.0399999991</v>
      </c>
      <c r="AB30" s="100"/>
      <c r="AC30" s="100">
        <f t="shared" si="3"/>
        <v>0</v>
      </c>
      <c r="AD30" s="100"/>
      <c r="AE30" s="100">
        <f t="shared" si="4"/>
        <v>0</v>
      </c>
      <c r="AF30" s="128">
        <f t="shared" si="0"/>
        <v>0</v>
      </c>
      <c r="AG30" s="42">
        <f t="shared" si="1"/>
        <v>0</v>
      </c>
    </row>
    <row r="31" spans="1:33" s="1" customFormat="1" ht="36" customHeight="1" x14ac:dyDescent="0.25">
      <c r="A31" s="53" t="s">
        <v>48</v>
      </c>
      <c r="B31" s="37" t="s">
        <v>187</v>
      </c>
      <c r="C31" s="31" t="s">
        <v>27</v>
      </c>
      <c r="D31" s="24" t="s">
        <v>0</v>
      </c>
      <c r="E31" s="115">
        <f>7981</f>
        <v>7981</v>
      </c>
      <c r="F31" s="26">
        <f t="shared" si="5"/>
        <v>56.51</v>
      </c>
      <c r="G31" s="26">
        <f>332594+118402</f>
        <v>450996</v>
      </c>
      <c r="H31" s="28">
        <f>G31*$P$14</f>
        <v>450996</v>
      </c>
      <c r="I31" s="28">
        <f t="shared" si="20"/>
        <v>459113.93</v>
      </c>
      <c r="J31" s="28">
        <f>I31*$R$14/$S$14</f>
        <v>0</v>
      </c>
      <c r="K31" s="28">
        <f t="shared" ref="K31" si="26">I31+J31</f>
        <v>459113.93</v>
      </c>
      <c r="L31" s="28" t="e">
        <f>K31*#REF!</f>
        <v>#REF!</v>
      </c>
      <c r="M31" s="28">
        <v>60.44</v>
      </c>
      <c r="N31" s="24">
        <f t="shared" ref="N31" si="27">E31*M31</f>
        <v>482371.64</v>
      </c>
      <c r="O31" s="6"/>
      <c r="T31" s="98"/>
      <c r="U31" s="99"/>
      <c r="V31" s="98"/>
      <c r="W31" s="100">
        <f t="shared" si="23"/>
        <v>0</v>
      </c>
      <c r="X31" s="101"/>
      <c r="Y31" s="100"/>
      <c r="Z31" s="100">
        <v>7981</v>
      </c>
      <c r="AA31" s="100">
        <f t="shared" si="2"/>
        <v>482371.64</v>
      </c>
      <c r="AB31" s="100"/>
      <c r="AC31" s="100">
        <f t="shared" si="3"/>
        <v>0</v>
      </c>
      <c r="AD31" s="100"/>
      <c r="AE31" s="100">
        <f t="shared" si="4"/>
        <v>0</v>
      </c>
      <c r="AF31" s="128">
        <f t="shared" si="0"/>
        <v>0</v>
      </c>
      <c r="AG31" s="42">
        <f t="shared" si="1"/>
        <v>0</v>
      </c>
    </row>
    <row r="32" spans="1:33" s="12" customFormat="1" ht="36" customHeight="1" x14ac:dyDescent="0.25">
      <c r="A32" s="53" t="s">
        <v>49</v>
      </c>
      <c r="B32" s="37" t="s">
        <v>186</v>
      </c>
      <c r="C32" s="31" t="s">
        <v>183</v>
      </c>
      <c r="D32" s="24" t="s">
        <v>0</v>
      </c>
      <c r="E32" s="115">
        <v>290</v>
      </c>
      <c r="F32" s="26">
        <f t="shared" si="5"/>
        <v>790.2</v>
      </c>
      <c r="G32" s="24">
        <v>229157</v>
      </c>
      <c r="H32" s="28">
        <f>G32*$P$14</f>
        <v>229157</v>
      </c>
      <c r="I32" s="28">
        <f t="shared" si="20"/>
        <v>233281.83</v>
      </c>
      <c r="J32" s="28">
        <f>I32*$R$14/$S$14</f>
        <v>0</v>
      </c>
      <c r="K32" s="28">
        <f t="shared" ref="K32" si="28">I32+J32</f>
        <v>233281.83</v>
      </c>
      <c r="L32" s="28" t="e">
        <f>K32*#REF!</f>
        <v>#REF!</v>
      </c>
      <c r="M32" s="28">
        <v>804.39</v>
      </c>
      <c r="N32" s="24">
        <f t="shared" ref="N32" si="29">E32*M32</f>
        <v>233273.1</v>
      </c>
      <c r="O32" s="11"/>
      <c r="T32" s="98"/>
      <c r="U32" s="99"/>
      <c r="V32" s="98"/>
      <c r="W32" s="100">
        <f t="shared" si="23"/>
        <v>0</v>
      </c>
      <c r="X32" s="101"/>
      <c r="Y32" s="100"/>
      <c r="Z32" s="100">
        <v>290</v>
      </c>
      <c r="AA32" s="100">
        <f t="shared" si="2"/>
        <v>233273.1</v>
      </c>
      <c r="AB32" s="100"/>
      <c r="AC32" s="100">
        <f t="shared" si="3"/>
        <v>0</v>
      </c>
      <c r="AD32" s="100"/>
      <c r="AE32" s="100">
        <f t="shared" si="4"/>
        <v>0</v>
      </c>
      <c r="AF32" s="128">
        <f t="shared" si="0"/>
        <v>0</v>
      </c>
      <c r="AG32" s="42">
        <f t="shared" si="1"/>
        <v>0</v>
      </c>
    </row>
    <row r="33" spans="1:33" s="1" customFormat="1" ht="36" customHeight="1" x14ac:dyDescent="0.25">
      <c r="A33" s="52" t="s">
        <v>46</v>
      </c>
      <c r="B33" s="36" t="s">
        <v>192</v>
      </c>
      <c r="C33" s="38" t="s">
        <v>169</v>
      </c>
      <c r="D33" s="25"/>
      <c r="E33" s="116"/>
      <c r="F33" s="35"/>
      <c r="G33" s="25"/>
      <c r="H33" s="8"/>
      <c r="I33" s="28">
        <f t="shared" si="20"/>
        <v>0</v>
      </c>
      <c r="J33" s="8"/>
      <c r="K33" s="8"/>
      <c r="L33" s="8"/>
      <c r="M33" s="8"/>
      <c r="N33" s="25"/>
      <c r="O33" s="6"/>
      <c r="T33" s="102"/>
      <c r="U33" s="103"/>
      <c r="V33" s="98"/>
      <c r="W33" s="100"/>
      <c r="X33" s="105"/>
      <c r="Y33" s="104"/>
      <c r="Z33" s="104"/>
      <c r="AA33" s="100">
        <f t="shared" si="2"/>
        <v>0</v>
      </c>
      <c r="AB33" s="104"/>
      <c r="AC33" s="100">
        <f t="shared" si="3"/>
        <v>0</v>
      </c>
      <c r="AD33" s="104"/>
      <c r="AE33" s="100">
        <f t="shared" si="4"/>
        <v>0</v>
      </c>
      <c r="AF33" s="128">
        <f t="shared" si="0"/>
        <v>0</v>
      </c>
      <c r="AG33" s="42">
        <f t="shared" si="1"/>
        <v>0</v>
      </c>
    </row>
    <row r="34" spans="1:33" s="1" customFormat="1" ht="36" customHeight="1" x14ac:dyDescent="0.25">
      <c r="A34" s="53" t="s">
        <v>50</v>
      </c>
      <c r="B34" s="37" t="s">
        <v>188</v>
      </c>
      <c r="C34" s="31" t="s">
        <v>180</v>
      </c>
      <c r="D34" s="29" t="s">
        <v>154</v>
      </c>
      <c r="E34" s="115">
        <f>13302+3274</f>
        <v>16576</v>
      </c>
      <c r="F34" s="26">
        <f t="shared" si="5"/>
        <v>68.48</v>
      </c>
      <c r="G34" s="24">
        <f>849843+285236</f>
        <v>1135079</v>
      </c>
      <c r="H34" s="28">
        <f>G34*$P$14</f>
        <v>1135079</v>
      </c>
      <c r="I34" s="28">
        <f t="shared" si="20"/>
        <v>1155510.42</v>
      </c>
      <c r="J34" s="28">
        <f>I34*$R$14/$S$14</f>
        <v>0</v>
      </c>
      <c r="K34" s="28">
        <f t="shared" ref="K34" si="30">I34+J34</f>
        <v>1155510.42</v>
      </c>
      <c r="L34" s="28" t="e">
        <f>K34*#REF!</f>
        <v>#REF!</v>
      </c>
      <c r="M34" s="28">
        <v>69.709999999999994</v>
      </c>
      <c r="N34" s="24">
        <f t="shared" ref="N34" si="31">E34*M34</f>
        <v>1155512.96</v>
      </c>
      <c r="O34" s="6"/>
      <c r="T34" s="98"/>
      <c r="U34" s="99"/>
      <c r="V34" s="98"/>
      <c r="W34" s="100"/>
      <c r="X34" s="101"/>
      <c r="Y34" s="100">
        <f>X34*M34</f>
        <v>0</v>
      </c>
      <c r="Z34" s="100">
        <v>16576</v>
      </c>
      <c r="AA34" s="100">
        <f t="shared" si="2"/>
        <v>1155512.96</v>
      </c>
      <c r="AB34" s="100"/>
      <c r="AC34" s="100">
        <f t="shared" si="3"/>
        <v>0</v>
      </c>
      <c r="AD34" s="100"/>
      <c r="AE34" s="100">
        <f t="shared" si="4"/>
        <v>0</v>
      </c>
      <c r="AF34" s="128">
        <f t="shared" si="0"/>
        <v>0</v>
      </c>
      <c r="AG34" s="42">
        <f t="shared" si="1"/>
        <v>0</v>
      </c>
    </row>
    <row r="35" spans="1:33" s="1" customFormat="1" ht="36" customHeight="1" x14ac:dyDescent="0.25">
      <c r="A35" s="53" t="s">
        <v>51</v>
      </c>
      <c r="B35" s="37" t="s">
        <v>189</v>
      </c>
      <c r="C35" s="31" t="s">
        <v>172</v>
      </c>
      <c r="D35" s="24" t="s">
        <v>154</v>
      </c>
      <c r="E35" s="115">
        <f>12+851.5</f>
        <v>863.5</v>
      </c>
      <c r="F35" s="26">
        <f t="shared" si="5"/>
        <v>1286.5</v>
      </c>
      <c r="G35" s="24">
        <v>1110896</v>
      </c>
      <c r="H35" s="28">
        <f>G35*$P$14</f>
        <v>1110896</v>
      </c>
      <c r="I35" s="28">
        <f t="shared" si="20"/>
        <v>1130892.1299999999</v>
      </c>
      <c r="J35" s="28">
        <f>I35*$R$14/$S$14</f>
        <v>0</v>
      </c>
      <c r="K35" s="28">
        <f t="shared" si="6"/>
        <v>1130892.1299999999</v>
      </c>
      <c r="L35" s="28" t="e">
        <f>K35*#REF!</f>
        <v>#REF!</v>
      </c>
      <c r="M35" s="28">
        <v>1309.6199999999999</v>
      </c>
      <c r="N35" s="24">
        <f t="shared" si="7"/>
        <v>1130856.8700000001</v>
      </c>
      <c r="O35" s="6"/>
      <c r="T35" s="98"/>
      <c r="U35" s="99"/>
      <c r="V35" s="98"/>
      <c r="W35" s="100"/>
      <c r="X35" s="101"/>
      <c r="Y35" s="100">
        <f t="shared" ref="Y35:Y59" si="32">X35*M35</f>
        <v>0</v>
      </c>
      <c r="Z35" s="100">
        <v>863.5</v>
      </c>
      <c r="AA35" s="100">
        <f t="shared" si="2"/>
        <v>1130856.8700000001</v>
      </c>
      <c r="AB35" s="100"/>
      <c r="AC35" s="100">
        <f t="shared" si="3"/>
        <v>0</v>
      </c>
      <c r="AD35" s="100"/>
      <c r="AE35" s="100">
        <f t="shared" si="4"/>
        <v>0</v>
      </c>
      <c r="AF35" s="128">
        <f t="shared" si="0"/>
        <v>0</v>
      </c>
      <c r="AG35" s="42">
        <f t="shared" si="1"/>
        <v>0</v>
      </c>
    </row>
    <row r="36" spans="1:33" s="1" customFormat="1" ht="36" customHeight="1" x14ac:dyDescent="0.25">
      <c r="A36" s="52" t="s">
        <v>190</v>
      </c>
      <c r="B36" s="36" t="s">
        <v>194</v>
      </c>
      <c r="C36" s="38" t="s">
        <v>191</v>
      </c>
      <c r="D36" s="24"/>
      <c r="E36" s="115"/>
      <c r="F36" s="26"/>
      <c r="G36" s="26"/>
      <c r="H36" s="28"/>
      <c r="I36" s="28">
        <f t="shared" si="20"/>
        <v>0</v>
      </c>
      <c r="J36" s="28"/>
      <c r="K36" s="28"/>
      <c r="L36" s="28"/>
      <c r="M36" s="28"/>
      <c r="N36" s="24"/>
      <c r="O36" s="6"/>
      <c r="T36" s="98"/>
      <c r="U36" s="99"/>
      <c r="V36" s="98"/>
      <c r="W36" s="100"/>
      <c r="X36" s="101"/>
      <c r="Y36" s="100"/>
      <c r="Z36" s="100"/>
      <c r="AA36" s="100">
        <f t="shared" si="2"/>
        <v>0</v>
      </c>
      <c r="AB36" s="100"/>
      <c r="AC36" s="100">
        <f t="shared" si="3"/>
        <v>0</v>
      </c>
      <c r="AD36" s="100"/>
      <c r="AE36" s="100">
        <f t="shared" si="4"/>
        <v>0</v>
      </c>
      <c r="AF36" s="128">
        <f t="shared" si="0"/>
        <v>0</v>
      </c>
      <c r="AG36" s="42">
        <f t="shared" si="1"/>
        <v>0</v>
      </c>
    </row>
    <row r="37" spans="1:33" s="21" customFormat="1" ht="36" customHeight="1" x14ac:dyDescent="0.25">
      <c r="A37" s="53" t="s">
        <v>201</v>
      </c>
      <c r="B37" s="37" t="s">
        <v>208</v>
      </c>
      <c r="C37" s="32" t="s">
        <v>209</v>
      </c>
      <c r="D37" s="24" t="s">
        <v>195</v>
      </c>
      <c r="E37" s="115">
        <f>31.5+6</f>
        <v>37.5</v>
      </c>
      <c r="F37" s="26">
        <f t="shared" ref="F37:F49" si="33">G37/E37</f>
        <v>5729.15</v>
      </c>
      <c r="G37" s="24">
        <f>180401+34442</f>
        <v>214843</v>
      </c>
      <c r="H37" s="28">
        <f t="shared" ref="H37:H42" si="34">G37*$P$14</f>
        <v>214843</v>
      </c>
      <c r="I37" s="28">
        <f t="shared" si="20"/>
        <v>218710.17</v>
      </c>
      <c r="J37" s="28">
        <f t="shared" ref="J37:J42" si="35">I37*$R$14/$S$14</f>
        <v>0</v>
      </c>
      <c r="K37" s="28">
        <f t="shared" ref="K37" si="36">I37+J37</f>
        <v>218710.17</v>
      </c>
      <c r="L37" s="28" t="e">
        <f>K37*#REF!</f>
        <v>#REF!</v>
      </c>
      <c r="M37" s="28">
        <v>5832.08</v>
      </c>
      <c r="N37" s="24">
        <f t="shared" ref="N37" si="37">E37*M37</f>
        <v>218703</v>
      </c>
      <c r="O37" s="27"/>
      <c r="T37" s="98"/>
      <c r="U37" s="99"/>
      <c r="V37" s="98"/>
      <c r="W37" s="100"/>
      <c r="X37" s="101"/>
      <c r="Y37" s="100">
        <f t="shared" si="32"/>
        <v>0</v>
      </c>
      <c r="Z37" s="130">
        <v>37.5</v>
      </c>
      <c r="AA37" s="129">
        <f t="shared" si="2"/>
        <v>218703</v>
      </c>
      <c r="AB37" s="100"/>
      <c r="AC37" s="100">
        <f t="shared" si="3"/>
        <v>0</v>
      </c>
      <c r="AD37" s="100"/>
      <c r="AE37" s="100">
        <f t="shared" si="4"/>
        <v>0</v>
      </c>
      <c r="AF37" s="128">
        <f t="shared" si="0"/>
        <v>0</v>
      </c>
      <c r="AG37" s="42">
        <f t="shared" si="1"/>
        <v>0</v>
      </c>
    </row>
    <row r="38" spans="1:33" s="1" customFormat="1" ht="36" customHeight="1" x14ac:dyDescent="0.25">
      <c r="A38" s="53" t="s">
        <v>202</v>
      </c>
      <c r="B38" s="37" t="s">
        <v>196</v>
      </c>
      <c r="C38" s="32" t="s">
        <v>206</v>
      </c>
      <c r="D38" s="24" t="s">
        <v>195</v>
      </c>
      <c r="E38" s="115">
        <v>11.34</v>
      </c>
      <c r="F38" s="26">
        <f t="shared" si="33"/>
        <v>3523.1</v>
      </c>
      <c r="G38" s="24">
        <v>39952</v>
      </c>
      <c r="H38" s="28">
        <f t="shared" si="34"/>
        <v>39952</v>
      </c>
      <c r="I38" s="28">
        <f t="shared" si="20"/>
        <v>40671.14</v>
      </c>
      <c r="J38" s="28">
        <f t="shared" si="35"/>
        <v>0</v>
      </c>
      <c r="K38" s="28">
        <f t="shared" ref="K38" si="38">I38+J38</f>
        <v>40671.14</v>
      </c>
      <c r="L38" s="28" t="e">
        <f>K38*#REF!</f>
        <v>#REF!</v>
      </c>
      <c r="M38" s="28">
        <v>3586.4</v>
      </c>
      <c r="N38" s="24">
        <f t="shared" ref="N38" si="39">E38*M38</f>
        <v>40669.78</v>
      </c>
      <c r="O38" s="27"/>
      <c r="T38" s="98"/>
      <c r="U38" s="99"/>
      <c r="V38" s="98"/>
      <c r="W38" s="100"/>
      <c r="X38" s="101"/>
      <c r="Y38" s="100">
        <f t="shared" si="32"/>
        <v>0</v>
      </c>
      <c r="Z38" s="130">
        <v>11.34</v>
      </c>
      <c r="AA38" s="129">
        <f t="shared" si="2"/>
        <v>40669.78</v>
      </c>
      <c r="AB38" s="100"/>
      <c r="AC38" s="100">
        <f t="shared" si="3"/>
        <v>0</v>
      </c>
      <c r="AD38" s="100"/>
      <c r="AE38" s="100">
        <f t="shared" si="4"/>
        <v>0</v>
      </c>
      <c r="AF38" s="128">
        <f t="shared" si="0"/>
        <v>0</v>
      </c>
      <c r="AG38" s="42">
        <f t="shared" si="1"/>
        <v>0</v>
      </c>
    </row>
    <row r="39" spans="1:33" s="1" customFormat="1" ht="36" customHeight="1" x14ac:dyDescent="0.25">
      <c r="A39" s="53" t="s">
        <v>203</v>
      </c>
      <c r="B39" s="37" t="s">
        <v>197</v>
      </c>
      <c r="C39" s="31" t="s">
        <v>210</v>
      </c>
      <c r="D39" s="24" t="s">
        <v>0</v>
      </c>
      <c r="E39" s="115">
        <v>0.26</v>
      </c>
      <c r="F39" s="26">
        <f t="shared" si="33"/>
        <v>15600</v>
      </c>
      <c r="G39" s="24">
        <v>4056</v>
      </c>
      <c r="H39" s="28">
        <f t="shared" si="34"/>
        <v>4056</v>
      </c>
      <c r="I39" s="28">
        <f t="shared" si="20"/>
        <v>4129.01</v>
      </c>
      <c r="J39" s="28">
        <f t="shared" si="35"/>
        <v>0</v>
      </c>
      <c r="K39" s="28">
        <f t="shared" ref="K39:K42" si="40">I39+J39</f>
        <v>4129.01</v>
      </c>
      <c r="L39" s="28" t="e">
        <f>K39*#REF!</f>
        <v>#REF!</v>
      </c>
      <c r="M39" s="28">
        <v>15880.27</v>
      </c>
      <c r="N39" s="24">
        <f t="shared" ref="N39:N42" si="41">E39*M39</f>
        <v>4128.87</v>
      </c>
      <c r="O39" s="27"/>
      <c r="T39" s="98"/>
      <c r="U39" s="99"/>
      <c r="V39" s="98"/>
      <c r="W39" s="100"/>
      <c r="X39" s="101"/>
      <c r="Y39" s="100">
        <f t="shared" si="32"/>
        <v>0</v>
      </c>
      <c r="Z39" s="130">
        <v>0.26</v>
      </c>
      <c r="AA39" s="129">
        <f t="shared" si="2"/>
        <v>4128.87</v>
      </c>
      <c r="AB39" s="100"/>
      <c r="AC39" s="100">
        <f t="shared" si="3"/>
        <v>0</v>
      </c>
      <c r="AD39" s="100"/>
      <c r="AE39" s="100">
        <f t="shared" si="4"/>
        <v>0</v>
      </c>
      <c r="AF39" s="128">
        <f t="shared" si="0"/>
        <v>0</v>
      </c>
      <c r="AG39" s="42">
        <f t="shared" si="1"/>
        <v>0</v>
      </c>
    </row>
    <row r="40" spans="1:33" s="1" customFormat="1" ht="36" customHeight="1" x14ac:dyDescent="0.25">
      <c r="A40" s="53" t="s">
        <v>204</v>
      </c>
      <c r="B40" s="37" t="s">
        <v>211</v>
      </c>
      <c r="C40" s="31" t="s">
        <v>212</v>
      </c>
      <c r="D40" s="24" t="s">
        <v>0</v>
      </c>
      <c r="E40" s="118">
        <v>0.23699999999999999</v>
      </c>
      <c r="F40" s="26">
        <f t="shared" si="33"/>
        <v>25548.52</v>
      </c>
      <c r="G40" s="24">
        <v>6055</v>
      </c>
      <c r="H40" s="28">
        <f t="shared" si="34"/>
        <v>6055</v>
      </c>
      <c r="I40" s="28">
        <f t="shared" si="20"/>
        <v>6163.99</v>
      </c>
      <c r="J40" s="28">
        <f t="shared" si="35"/>
        <v>0</v>
      </c>
      <c r="K40" s="28">
        <f t="shared" ref="K40" si="42">I40+J40</f>
        <v>6163.99</v>
      </c>
      <c r="L40" s="28" t="e">
        <f>K40*#REF!</f>
        <v>#REF!</v>
      </c>
      <c r="M40" s="28">
        <v>26007.51</v>
      </c>
      <c r="N40" s="24">
        <f t="shared" ref="N40" si="43">E40*M40</f>
        <v>6163.78</v>
      </c>
      <c r="O40" s="27"/>
      <c r="T40" s="98"/>
      <c r="U40" s="99"/>
      <c r="V40" s="98"/>
      <c r="W40" s="100"/>
      <c r="X40" s="106"/>
      <c r="Y40" s="100">
        <f t="shared" si="32"/>
        <v>0</v>
      </c>
      <c r="Z40" s="131">
        <v>0.23699999999999999</v>
      </c>
      <c r="AA40" s="129">
        <f t="shared" si="2"/>
        <v>6163.78</v>
      </c>
      <c r="AB40" s="100"/>
      <c r="AC40" s="100">
        <f t="shared" si="3"/>
        <v>0</v>
      </c>
      <c r="AD40" s="100"/>
      <c r="AE40" s="100">
        <f t="shared" si="4"/>
        <v>0</v>
      </c>
      <c r="AF40" s="128">
        <f t="shared" si="0"/>
        <v>0</v>
      </c>
      <c r="AG40" s="42">
        <f t="shared" si="1"/>
        <v>0</v>
      </c>
    </row>
    <row r="41" spans="1:33" s="1" customFormat="1" ht="36" customHeight="1" x14ac:dyDescent="0.25">
      <c r="A41" s="53" t="s">
        <v>205</v>
      </c>
      <c r="B41" s="37" t="s">
        <v>198</v>
      </c>
      <c r="C41" s="32" t="s">
        <v>207</v>
      </c>
      <c r="D41" s="24" t="s">
        <v>154</v>
      </c>
      <c r="E41" s="115">
        <v>30</v>
      </c>
      <c r="F41" s="26">
        <f t="shared" si="33"/>
        <v>61.73</v>
      </c>
      <c r="G41" s="24">
        <v>1852</v>
      </c>
      <c r="H41" s="28">
        <f t="shared" si="34"/>
        <v>1852</v>
      </c>
      <c r="I41" s="28">
        <f t="shared" si="20"/>
        <v>1885.34</v>
      </c>
      <c r="J41" s="28">
        <f t="shared" si="35"/>
        <v>0</v>
      </c>
      <c r="K41" s="28">
        <f t="shared" si="40"/>
        <v>1885.34</v>
      </c>
      <c r="L41" s="28" t="e">
        <f>K41*#REF!</f>
        <v>#REF!</v>
      </c>
      <c r="M41" s="28">
        <v>62.84</v>
      </c>
      <c r="N41" s="24">
        <f t="shared" si="41"/>
        <v>1885.2</v>
      </c>
      <c r="O41" s="27"/>
      <c r="T41" s="98"/>
      <c r="U41" s="99"/>
      <c r="V41" s="98"/>
      <c r="W41" s="100"/>
      <c r="X41" s="106"/>
      <c r="Y41" s="100">
        <f t="shared" si="32"/>
        <v>0</v>
      </c>
      <c r="Z41" s="131">
        <v>30</v>
      </c>
      <c r="AA41" s="129">
        <f t="shared" si="2"/>
        <v>1885.2</v>
      </c>
      <c r="AB41" s="100"/>
      <c r="AC41" s="100">
        <f t="shared" si="3"/>
        <v>0</v>
      </c>
      <c r="AD41" s="100"/>
      <c r="AE41" s="100">
        <f t="shared" si="4"/>
        <v>0</v>
      </c>
      <c r="AF41" s="128">
        <f t="shared" si="0"/>
        <v>0</v>
      </c>
      <c r="AG41" s="42">
        <f t="shared" si="1"/>
        <v>0</v>
      </c>
    </row>
    <row r="42" spans="1:33" s="1" customFormat="1" ht="36" customHeight="1" x14ac:dyDescent="0.25">
      <c r="A42" s="53" t="s">
        <v>213</v>
      </c>
      <c r="B42" s="37" t="s">
        <v>199</v>
      </c>
      <c r="C42" s="32" t="s">
        <v>200</v>
      </c>
      <c r="D42" s="24" t="s">
        <v>0</v>
      </c>
      <c r="E42" s="118">
        <v>0.32600000000000001</v>
      </c>
      <c r="F42" s="26">
        <f t="shared" si="33"/>
        <v>88699.39</v>
      </c>
      <c r="G42" s="24">
        <v>28916</v>
      </c>
      <c r="H42" s="28">
        <f t="shared" si="34"/>
        <v>28916</v>
      </c>
      <c r="I42" s="28">
        <f t="shared" si="20"/>
        <v>29436.49</v>
      </c>
      <c r="J42" s="28">
        <f t="shared" si="35"/>
        <v>0</v>
      </c>
      <c r="K42" s="28">
        <f t="shared" si="40"/>
        <v>29436.49</v>
      </c>
      <c r="L42" s="28" t="e">
        <f>K42*#REF!</f>
        <v>#REF!</v>
      </c>
      <c r="M42" s="28">
        <v>90292.98</v>
      </c>
      <c r="N42" s="24">
        <f t="shared" si="41"/>
        <v>29435.51</v>
      </c>
      <c r="O42" s="27"/>
      <c r="T42" s="98"/>
      <c r="U42" s="99"/>
      <c r="V42" s="98"/>
      <c r="W42" s="100"/>
      <c r="X42" s="106"/>
      <c r="Y42" s="100">
        <f t="shared" si="32"/>
        <v>0</v>
      </c>
      <c r="Z42" s="131">
        <v>0.32600000000000001</v>
      </c>
      <c r="AA42" s="129">
        <f t="shared" si="2"/>
        <v>29435.51</v>
      </c>
      <c r="AB42" s="100"/>
      <c r="AC42" s="100">
        <f t="shared" si="3"/>
        <v>0</v>
      </c>
      <c r="AD42" s="100"/>
      <c r="AE42" s="100">
        <f t="shared" si="4"/>
        <v>0</v>
      </c>
      <c r="AF42" s="128">
        <f t="shared" si="0"/>
        <v>0</v>
      </c>
      <c r="AG42" s="42">
        <f t="shared" si="1"/>
        <v>0</v>
      </c>
    </row>
    <row r="43" spans="1:33" s="1" customFormat="1" ht="36" customHeight="1" x14ac:dyDescent="0.25">
      <c r="A43" s="52" t="s">
        <v>214</v>
      </c>
      <c r="B43" s="36" t="s">
        <v>221</v>
      </c>
      <c r="C43" s="38" t="s">
        <v>36</v>
      </c>
      <c r="D43" s="24"/>
      <c r="E43" s="118"/>
      <c r="F43" s="26"/>
      <c r="G43" s="24"/>
      <c r="H43" s="28"/>
      <c r="I43" s="28">
        <f t="shared" si="20"/>
        <v>0</v>
      </c>
      <c r="J43" s="28"/>
      <c r="K43" s="28"/>
      <c r="L43" s="28"/>
      <c r="M43" s="28"/>
      <c r="N43" s="24"/>
      <c r="O43" s="27"/>
      <c r="T43" s="98"/>
      <c r="U43" s="99"/>
      <c r="V43" s="98"/>
      <c r="W43" s="100"/>
      <c r="X43" s="101"/>
      <c r="Y43" s="100">
        <f t="shared" si="32"/>
        <v>0</v>
      </c>
      <c r="Z43" s="130"/>
      <c r="AA43" s="129">
        <f t="shared" si="2"/>
        <v>0</v>
      </c>
      <c r="AB43" s="100"/>
      <c r="AC43" s="100">
        <f t="shared" si="3"/>
        <v>0</v>
      </c>
      <c r="AD43" s="100"/>
      <c r="AE43" s="100">
        <f t="shared" si="4"/>
        <v>0</v>
      </c>
      <c r="AF43" s="128">
        <f t="shared" si="0"/>
        <v>0</v>
      </c>
      <c r="AG43" s="42">
        <f t="shared" si="1"/>
        <v>0</v>
      </c>
    </row>
    <row r="44" spans="1:33" s="1" customFormat="1" ht="36" customHeight="1" x14ac:dyDescent="0.25">
      <c r="A44" s="53" t="s">
        <v>222</v>
      </c>
      <c r="B44" s="37" t="s">
        <v>229</v>
      </c>
      <c r="C44" s="31" t="s">
        <v>215</v>
      </c>
      <c r="D44" s="29" t="s">
        <v>0</v>
      </c>
      <c r="E44" s="118">
        <f>692.93*0.5</f>
        <v>346.46499999999997</v>
      </c>
      <c r="F44" s="26">
        <f t="shared" si="33"/>
        <v>931.21</v>
      </c>
      <c r="G44" s="26">
        <f>140375+182258</f>
        <v>322633</v>
      </c>
      <c r="H44" s="28">
        <f t="shared" ref="H44:H49" si="44">G44*$P$14</f>
        <v>322633</v>
      </c>
      <c r="I44" s="28">
        <f t="shared" si="20"/>
        <v>328440.39</v>
      </c>
      <c r="J44" s="28">
        <f t="shared" ref="J44:J49" si="45">I44*$R$14/$S$14</f>
        <v>0</v>
      </c>
      <c r="K44" s="28">
        <f t="shared" ref="K44:K46" si="46">I44+J44</f>
        <v>328440.39</v>
      </c>
      <c r="L44" s="28" t="e">
        <f>K44*#REF!</f>
        <v>#REF!</v>
      </c>
      <c r="M44" s="28">
        <v>947.95</v>
      </c>
      <c r="N44" s="24">
        <f t="shared" ref="N44:N46" si="47">E44*M44</f>
        <v>328431.5</v>
      </c>
      <c r="O44" s="27"/>
      <c r="T44" s="98"/>
      <c r="U44" s="99"/>
      <c r="V44" s="107"/>
      <c r="W44" s="100">
        <f t="shared" si="23"/>
        <v>0</v>
      </c>
      <c r="X44" s="101"/>
      <c r="Y44" s="100">
        <f t="shared" si="32"/>
        <v>0</v>
      </c>
      <c r="Z44" s="131">
        <v>346.46499999999997</v>
      </c>
      <c r="AA44" s="129">
        <f t="shared" si="2"/>
        <v>328431.5</v>
      </c>
      <c r="AB44" s="100"/>
      <c r="AC44" s="100">
        <f t="shared" si="3"/>
        <v>0</v>
      </c>
      <c r="AD44" s="100"/>
      <c r="AE44" s="100">
        <f t="shared" si="4"/>
        <v>0</v>
      </c>
      <c r="AF44" s="128">
        <f t="shared" si="0"/>
        <v>0</v>
      </c>
      <c r="AG44" s="42">
        <f t="shared" si="1"/>
        <v>0</v>
      </c>
    </row>
    <row r="45" spans="1:33" s="1" customFormat="1" ht="36" customHeight="1" x14ac:dyDescent="0.25">
      <c r="A45" s="53" t="s">
        <v>223</v>
      </c>
      <c r="B45" s="37" t="s">
        <v>230</v>
      </c>
      <c r="C45" s="31" t="s">
        <v>216</v>
      </c>
      <c r="D45" s="29" t="s">
        <v>0</v>
      </c>
      <c r="E45" s="118">
        <f>692.93*0.5</f>
        <v>346.46499999999997</v>
      </c>
      <c r="F45" s="26">
        <f t="shared" si="33"/>
        <v>480.4</v>
      </c>
      <c r="G45" s="26">
        <f>140375+26066</f>
        <v>166441</v>
      </c>
      <c r="H45" s="28">
        <f t="shared" si="44"/>
        <v>166441</v>
      </c>
      <c r="I45" s="28">
        <f t="shared" si="20"/>
        <v>169436.94</v>
      </c>
      <c r="J45" s="28">
        <f t="shared" si="45"/>
        <v>0</v>
      </c>
      <c r="K45" s="28">
        <f t="shared" si="46"/>
        <v>169436.94</v>
      </c>
      <c r="L45" s="28" t="e">
        <f>K45*#REF!</f>
        <v>#REF!</v>
      </c>
      <c r="M45" s="28">
        <v>489.02</v>
      </c>
      <c r="N45" s="24">
        <f t="shared" si="47"/>
        <v>169428.31</v>
      </c>
      <c r="O45" s="27"/>
      <c r="T45" s="98"/>
      <c r="U45" s="99"/>
      <c r="V45" s="107"/>
      <c r="W45" s="100">
        <f t="shared" si="23"/>
        <v>0</v>
      </c>
      <c r="X45" s="101"/>
      <c r="Y45" s="100">
        <f t="shared" si="32"/>
        <v>0</v>
      </c>
      <c r="Z45" s="131">
        <v>346.46499999999997</v>
      </c>
      <c r="AA45" s="129">
        <f t="shared" si="2"/>
        <v>169428.31</v>
      </c>
      <c r="AB45" s="100"/>
      <c r="AC45" s="100">
        <f t="shared" si="3"/>
        <v>0</v>
      </c>
      <c r="AD45" s="100"/>
      <c r="AE45" s="100">
        <f t="shared" si="4"/>
        <v>0</v>
      </c>
      <c r="AF45" s="128">
        <f t="shared" si="0"/>
        <v>0</v>
      </c>
      <c r="AG45" s="42">
        <f t="shared" si="1"/>
        <v>0</v>
      </c>
    </row>
    <row r="46" spans="1:33" s="1" customFormat="1" ht="36" customHeight="1" x14ac:dyDescent="0.25">
      <c r="A46" s="53" t="s">
        <v>224</v>
      </c>
      <c r="B46" s="37" t="s">
        <v>217</v>
      </c>
      <c r="C46" s="31" t="s">
        <v>177</v>
      </c>
      <c r="D46" s="24" t="s">
        <v>154</v>
      </c>
      <c r="E46" s="115">
        <v>24482.57</v>
      </c>
      <c r="F46" s="26">
        <f t="shared" si="33"/>
        <v>60.56</v>
      </c>
      <c r="G46" s="26">
        <v>1482616</v>
      </c>
      <c r="H46" s="28">
        <f t="shared" si="44"/>
        <v>1482616</v>
      </c>
      <c r="I46" s="28">
        <f t="shared" si="20"/>
        <v>1509303.09</v>
      </c>
      <c r="J46" s="28">
        <f t="shared" si="45"/>
        <v>0</v>
      </c>
      <c r="K46" s="28">
        <f t="shared" si="46"/>
        <v>1509303.09</v>
      </c>
      <c r="L46" s="28" t="e">
        <f>K46*#REF!</f>
        <v>#REF!</v>
      </c>
      <c r="M46" s="28">
        <v>61.65</v>
      </c>
      <c r="N46" s="24">
        <f t="shared" si="47"/>
        <v>1509350.44</v>
      </c>
      <c r="O46" s="27"/>
      <c r="T46" s="98"/>
      <c r="U46" s="99"/>
      <c r="V46" s="98"/>
      <c r="W46" s="100">
        <f t="shared" si="23"/>
        <v>0</v>
      </c>
      <c r="X46" s="101"/>
      <c r="Y46" s="100">
        <f t="shared" si="32"/>
        <v>0</v>
      </c>
      <c r="Z46" s="130">
        <v>24482.57</v>
      </c>
      <c r="AA46" s="129">
        <f t="shared" si="2"/>
        <v>1509350.44</v>
      </c>
      <c r="AB46" s="100"/>
      <c r="AC46" s="100">
        <f t="shared" si="3"/>
        <v>0</v>
      </c>
      <c r="AD46" s="100"/>
      <c r="AE46" s="100">
        <f t="shared" si="4"/>
        <v>0</v>
      </c>
      <c r="AF46" s="128">
        <f t="shared" si="0"/>
        <v>0</v>
      </c>
      <c r="AG46" s="42">
        <f t="shared" si="1"/>
        <v>0</v>
      </c>
    </row>
    <row r="47" spans="1:33" s="1" customFormat="1" ht="36" customHeight="1" x14ac:dyDescent="0.25">
      <c r="A47" s="53" t="s">
        <v>225</v>
      </c>
      <c r="B47" s="37" t="s">
        <v>218</v>
      </c>
      <c r="C47" s="32" t="s">
        <v>181</v>
      </c>
      <c r="D47" s="24" t="s">
        <v>0</v>
      </c>
      <c r="E47" s="115">
        <v>2768</v>
      </c>
      <c r="F47" s="26">
        <f t="shared" si="33"/>
        <v>937</v>
      </c>
      <c r="G47" s="26">
        <v>2593615</v>
      </c>
      <c r="H47" s="28">
        <f t="shared" si="44"/>
        <v>2593615</v>
      </c>
      <c r="I47" s="28">
        <f t="shared" si="20"/>
        <v>2640300.0699999998</v>
      </c>
      <c r="J47" s="28">
        <f t="shared" si="45"/>
        <v>0</v>
      </c>
      <c r="K47" s="28">
        <f t="shared" ref="K47" si="48">I47+J47</f>
        <v>2640300.0699999998</v>
      </c>
      <c r="L47" s="28" t="e">
        <f>K47*#REF!</f>
        <v>#REF!</v>
      </c>
      <c r="M47" s="28">
        <v>953.84</v>
      </c>
      <c r="N47" s="24">
        <f t="shared" ref="N47" si="49">E47*M47</f>
        <v>2640229.12</v>
      </c>
      <c r="O47" s="27"/>
      <c r="T47" s="98"/>
      <c r="U47" s="99"/>
      <c r="V47" s="98"/>
      <c r="W47" s="100">
        <f t="shared" si="23"/>
        <v>0</v>
      </c>
      <c r="X47" s="101"/>
      <c r="Y47" s="100">
        <f t="shared" si="32"/>
        <v>0</v>
      </c>
      <c r="Z47" s="130">
        <v>2768</v>
      </c>
      <c r="AA47" s="129">
        <f t="shared" si="2"/>
        <v>2640229.12</v>
      </c>
      <c r="AB47" s="100"/>
      <c r="AC47" s="100">
        <f t="shared" si="3"/>
        <v>0</v>
      </c>
      <c r="AD47" s="100"/>
      <c r="AE47" s="100">
        <f t="shared" si="4"/>
        <v>0</v>
      </c>
      <c r="AF47" s="128">
        <f t="shared" si="0"/>
        <v>0</v>
      </c>
      <c r="AG47" s="42">
        <f t="shared" si="1"/>
        <v>0</v>
      </c>
    </row>
    <row r="48" spans="1:33" s="1" customFormat="1" ht="36" customHeight="1" x14ac:dyDescent="0.25">
      <c r="A48" s="53" t="s">
        <v>226</v>
      </c>
      <c r="B48" s="37" t="s">
        <v>219</v>
      </c>
      <c r="C48" s="33" t="s">
        <v>231</v>
      </c>
      <c r="D48" s="24" t="s">
        <v>154</v>
      </c>
      <c r="E48" s="115">
        <v>7395</v>
      </c>
      <c r="F48" s="26">
        <f t="shared" si="33"/>
        <v>961.93</v>
      </c>
      <c r="G48" s="24">
        <v>7113460</v>
      </c>
      <c r="H48" s="28">
        <f t="shared" si="44"/>
        <v>7113460</v>
      </c>
      <c r="I48" s="28">
        <f t="shared" si="20"/>
        <v>7241502.2800000003</v>
      </c>
      <c r="J48" s="28">
        <f t="shared" si="45"/>
        <v>0</v>
      </c>
      <c r="K48" s="28">
        <f t="shared" ref="K48" si="50">I48+J48</f>
        <v>7241502.2800000003</v>
      </c>
      <c r="L48" s="28" t="e">
        <f>K48*#REF!</f>
        <v>#REF!</v>
      </c>
      <c r="M48" s="28">
        <v>979.21</v>
      </c>
      <c r="N48" s="24">
        <f t="shared" ref="N48" si="51">E48*M48</f>
        <v>7241257.9500000002</v>
      </c>
      <c r="O48" s="27"/>
      <c r="T48" s="98"/>
      <c r="U48" s="99"/>
      <c r="V48" s="98"/>
      <c r="W48" s="100">
        <f t="shared" si="23"/>
        <v>0</v>
      </c>
      <c r="X48" s="101"/>
      <c r="Y48" s="100">
        <f t="shared" si="32"/>
        <v>0</v>
      </c>
      <c r="Z48" s="130">
        <v>7395</v>
      </c>
      <c r="AA48" s="129">
        <f t="shared" si="2"/>
        <v>7241257.9500000002</v>
      </c>
      <c r="AB48" s="100"/>
      <c r="AC48" s="100">
        <f t="shared" si="3"/>
        <v>0</v>
      </c>
      <c r="AD48" s="100"/>
      <c r="AE48" s="100">
        <f t="shared" si="4"/>
        <v>0</v>
      </c>
      <c r="AF48" s="128">
        <f t="shared" si="0"/>
        <v>0</v>
      </c>
      <c r="AG48" s="42">
        <f t="shared" si="1"/>
        <v>0</v>
      </c>
    </row>
    <row r="49" spans="1:33" s="1" customFormat="1" ht="36" customHeight="1" x14ac:dyDescent="0.25">
      <c r="A49" s="53" t="s">
        <v>227</v>
      </c>
      <c r="B49" s="37" t="s">
        <v>220</v>
      </c>
      <c r="C49" s="31" t="s">
        <v>182</v>
      </c>
      <c r="D49" s="24" t="s">
        <v>0</v>
      </c>
      <c r="E49" s="118">
        <v>300.77999999999997</v>
      </c>
      <c r="F49" s="26">
        <f t="shared" si="33"/>
        <v>6331.12</v>
      </c>
      <c r="G49" s="24">
        <v>1904273</v>
      </c>
      <c r="H49" s="28">
        <f t="shared" si="44"/>
        <v>1904273</v>
      </c>
      <c r="I49" s="28">
        <f t="shared" si="20"/>
        <v>1938549.91</v>
      </c>
      <c r="J49" s="28">
        <f t="shared" si="45"/>
        <v>0</v>
      </c>
      <c r="K49" s="28">
        <f t="shared" ref="K49" si="52">I49+J49</f>
        <v>1938549.91</v>
      </c>
      <c r="L49" s="28" t="e">
        <f>K49*#REF!</f>
        <v>#REF!</v>
      </c>
      <c r="M49" s="28">
        <v>6444.87</v>
      </c>
      <c r="N49" s="24">
        <f t="shared" ref="N49" si="53">E49*M49</f>
        <v>1938488</v>
      </c>
      <c r="O49" s="27"/>
      <c r="T49" s="98"/>
      <c r="U49" s="99"/>
      <c r="V49" s="98"/>
      <c r="W49" s="100">
        <f t="shared" si="23"/>
        <v>0</v>
      </c>
      <c r="X49" s="101"/>
      <c r="Y49" s="100">
        <f t="shared" si="32"/>
        <v>0</v>
      </c>
      <c r="Z49" s="130">
        <v>300.77999999999997</v>
      </c>
      <c r="AA49" s="129">
        <f t="shared" si="2"/>
        <v>1938488</v>
      </c>
      <c r="AB49" s="100"/>
      <c r="AC49" s="100">
        <f t="shared" si="3"/>
        <v>0</v>
      </c>
      <c r="AD49" s="100"/>
      <c r="AE49" s="100">
        <f t="shared" si="4"/>
        <v>0</v>
      </c>
      <c r="AF49" s="128">
        <f t="shared" si="0"/>
        <v>0</v>
      </c>
      <c r="AG49" s="42">
        <f t="shared" si="1"/>
        <v>0</v>
      </c>
    </row>
    <row r="50" spans="1:33" s="140" customFormat="1" ht="36" customHeight="1" x14ac:dyDescent="0.25">
      <c r="A50" s="132" t="s">
        <v>52</v>
      </c>
      <c r="B50" s="133"/>
      <c r="C50" s="147" t="s">
        <v>53</v>
      </c>
      <c r="D50" s="160"/>
      <c r="E50" s="149"/>
      <c r="F50" s="137"/>
      <c r="G50" s="148"/>
      <c r="H50" s="138"/>
      <c r="I50" s="138">
        <f t="shared" si="20"/>
        <v>0</v>
      </c>
      <c r="J50" s="138"/>
      <c r="K50" s="138"/>
      <c r="L50" s="138"/>
      <c r="M50" s="138"/>
      <c r="N50" s="135"/>
      <c r="O50" s="158"/>
      <c r="T50" s="141"/>
      <c r="U50" s="142"/>
      <c r="V50" s="141"/>
      <c r="W50" s="143"/>
      <c r="X50" s="144"/>
      <c r="Y50" s="143"/>
      <c r="Z50" s="143"/>
      <c r="AA50" s="143">
        <f t="shared" ref="AA50:AA104" si="54">Z50*M50</f>
        <v>0</v>
      </c>
      <c r="AB50" s="143"/>
      <c r="AC50" s="143">
        <f t="shared" ref="AC50:AC104" si="55">AB50*M50</f>
        <v>0</v>
      </c>
      <c r="AD50" s="143"/>
      <c r="AE50" s="143">
        <f t="shared" ref="AE50:AE104" si="56">AD50*M50</f>
        <v>0</v>
      </c>
      <c r="AF50" s="145">
        <f t="shared" ref="AF50:AF104" si="57">E50-T50-V50-X50-Z50-AB50-AD50</f>
        <v>0</v>
      </c>
      <c r="AG50" s="146">
        <f t="shared" ref="AG50:AG104" si="58">N50-U50-W50-Y50-AA50-AC50-AE50</f>
        <v>0</v>
      </c>
    </row>
    <row r="51" spans="1:33" s="1" customFormat="1" ht="36" customHeight="1" x14ac:dyDescent="0.25">
      <c r="A51" s="52" t="s">
        <v>159</v>
      </c>
      <c r="B51" s="36" t="s">
        <v>237</v>
      </c>
      <c r="C51" s="34" t="s">
        <v>33</v>
      </c>
      <c r="D51" s="29"/>
      <c r="E51" s="115"/>
      <c r="F51" s="26"/>
      <c r="G51" s="24"/>
      <c r="H51" s="28"/>
      <c r="I51" s="28">
        <f t="shared" si="20"/>
        <v>0</v>
      </c>
      <c r="J51" s="28"/>
      <c r="K51" s="28"/>
      <c r="L51" s="28"/>
      <c r="M51" s="28"/>
      <c r="N51" s="24"/>
      <c r="O51" s="27"/>
      <c r="T51" s="98"/>
      <c r="U51" s="99"/>
      <c r="V51" s="98"/>
      <c r="W51" s="100"/>
      <c r="X51" s="101"/>
      <c r="Y51" s="100"/>
      <c r="Z51" s="100"/>
      <c r="AA51" s="100">
        <f t="shared" si="54"/>
        <v>0</v>
      </c>
      <c r="AB51" s="100"/>
      <c r="AC51" s="100">
        <f t="shared" si="55"/>
        <v>0</v>
      </c>
      <c r="AD51" s="100"/>
      <c r="AE51" s="100">
        <f t="shared" si="56"/>
        <v>0</v>
      </c>
      <c r="AF51" s="128">
        <f t="shared" si="57"/>
        <v>0</v>
      </c>
      <c r="AG51" s="42">
        <f t="shared" si="58"/>
        <v>0</v>
      </c>
    </row>
    <row r="52" spans="1:33" s="1" customFormat="1" ht="36" customHeight="1" x14ac:dyDescent="0.25">
      <c r="A52" s="53" t="s">
        <v>160</v>
      </c>
      <c r="B52" s="37" t="s">
        <v>161</v>
      </c>
      <c r="C52" s="31" t="s">
        <v>31</v>
      </c>
      <c r="D52" s="29" t="s">
        <v>0</v>
      </c>
      <c r="E52" s="115">
        <v>6408</v>
      </c>
      <c r="F52" s="26">
        <f t="shared" ref="F52:F91" si="59">G52/E52</f>
        <v>297.23</v>
      </c>
      <c r="G52" s="24">
        <v>1904648</v>
      </c>
      <c r="H52" s="28">
        <f>G52*$P$14</f>
        <v>1904648</v>
      </c>
      <c r="I52" s="28">
        <f t="shared" si="20"/>
        <v>1938931.66</v>
      </c>
      <c r="J52" s="28">
        <f>I52*$R$14/$S$14</f>
        <v>0</v>
      </c>
      <c r="K52" s="28">
        <f t="shared" ref="K52:K90" si="60">I52+J52</f>
        <v>1938931.66</v>
      </c>
      <c r="L52" s="28" t="e">
        <f>K52*#REF!</f>
        <v>#REF!</v>
      </c>
      <c r="M52" s="28">
        <v>300.66000000000003</v>
      </c>
      <c r="N52" s="24">
        <f t="shared" ref="N52:N90" si="61">E52*M52</f>
        <v>1926629.28</v>
      </c>
      <c r="O52" s="27"/>
      <c r="T52" s="98"/>
      <c r="U52" s="99"/>
      <c r="V52" s="98"/>
      <c r="W52" s="100">
        <f t="shared" ref="W52:W73" si="62">V52*M52</f>
        <v>0</v>
      </c>
      <c r="X52" s="101"/>
      <c r="Y52" s="100"/>
      <c r="Z52" s="100">
        <v>6408</v>
      </c>
      <c r="AA52" s="100">
        <f t="shared" si="54"/>
        <v>1926629.28</v>
      </c>
      <c r="AB52" s="100"/>
      <c r="AC52" s="100">
        <f t="shared" si="55"/>
        <v>0</v>
      </c>
      <c r="AD52" s="100"/>
      <c r="AE52" s="100">
        <f t="shared" si="56"/>
        <v>0</v>
      </c>
      <c r="AF52" s="128">
        <f t="shared" si="57"/>
        <v>0</v>
      </c>
      <c r="AG52" s="42">
        <f t="shared" si="58"/>
        <v>0</v>
      </c>
    </row>
    <row r="53" spans="1:33" s="1" customFormat="1" ht="36" customHeight="1" x14ac:dyDescent="0.25">
      <c r="A53" s="52" t="s">
        <v>162</v>
      </c>
      <c r="B53" s="36" t="s">
        <v>237</v>
      </c>
      <c r="C53" s="34" t="s">
        <v>163</v>
      </c>
      <c r="D53" s="29"/>
      <c r="E53" s="115"/>
      <c r="F53" s="26"/>
      <c r="G53" s="24"/>
      <c r="H53" s="28"/>
      <c r="I53" s="28">
        <f t="shared" ref="I53:I73" si="63">H53*$Q$16</f>
        <v>0</v>
      </c>
      <c r="J53" s="28"/>
      <c r="K53" s="28"/>
      <c r="L53" s="28"/>
      <c r="M53" s="28"/>
      <c r="N53" s="24"/>
      <c r="O53" s="27"/>
      <c r="T53" s="98"/>
      <c r="U53" s="99"/>
      <c r="V53" s="98"/>
      <c r="W53" s="100"/>
      <c r="X53" s="101"/>
      <c r="Y53" s="100"/>
      <c r="Z53" s="100"/>
      <c r="AA53" s="100">
        <f t="shared" si="54"/>
        <v>0</v>
      </c>
      <c r="AB53" s="100"/>
      <c r="AC53" s="100">
        <f t="shared" si="55"/>
        <v>0</v>
      </c>
      <c r="AD53" s="100"/>
      <c r="AE53" s="100">
        <f t="shared" si="56"/>
        <v>0</v>
      </c>
      <c r="AF53" s="128">
        <f t="shared" si="57"/>
        <v>0</v>
      </c>
      <c r="AG53" s="42">
        <f t="shared" si="58"/>
        <v>0</v>
      </c>
    </row>
    <row r="54" spans="1:33" s="1" customFormat="1" ht="36" customHeight="1" x14ac:dyDescent="0.25">
      <c r="A54" s="53" t="s">
        <v>164</v>
      </c>
      <c r="B54" s="37" t="s">
        <v>240</v>
      </c>
      <c r="C54" s="31" t="s">
        <v>166</v>
      </c>
      <c r="D54" s="29" t="s">
        <v>0</v>
      </c>
      <c r="E54" s="115">
        <f>178+438</f>
        <v>616</v>
      </c>
      <c r="F54" s="26">
        <f t="shared" si="59"/>
        <v>84.88</v>
      </c>
      <c r="G54" s="24">
        <f>45576+6713</f>
        <v>52289</v>
      </c>
      <c r="H54" s="28">
        <f>G54*$P$14</f>
        <v>52289</v>
      </c>
      <c r="I54" s="28">
        <f t="shared" si="63"/>
        <v>53230.2</v>
      </c>
      <c r="J54" s="28">
        <f>I54*$R$14/$S$14</f>
        <v>0</v>
      </c>
      <c r="K54" s="28">
        <f t="shared" ref="K54:K73" si="64">I54+J54</f>
        <v>53230.2</v>
      </c>
      <c r="L54" s="28" t="e">
        <f>K54*#REF!</f>
        <v>#REF!</v>
      </c>
      <c r="M54" s="28">
        <v>89.55</v>
      </c>
      <c r="N54" s="24">
        <f t="shared" ref="N54:N73" si="65">E54*M54</f>
        <v>55162.8</v>
      </c>
      <c r="O54" s="27"/>
      <c r="T54" s="98"/>
      <c r="U54" s="99"/>
      <c r="V54" s="98"/>
      <c r="W54" s="100">
        <f t="shared" si="62"/>
        <v>0</v>
      </c>
      <c r="X54" s="101"/>
      <c r="Y54" s="100"/>
      <c r="Z54" s="100">
        <v>616</v>
      </c>
      <c r="AA54" s="100">
        <f t="shared" si="54"/>
        <v>55162.8</v>
      </c>
      <c r="AB54" s="100"/>
      <c r="AC54" s="100">
        <f t="shared" si="55"/>
        <v>0</v>
      </c>
      <c r="AD54" s="100"/>
      <c r="AE54" s="100">
        <f t="shared" si="56"/>
        <v>0</v>
      </c>
      <c r="AF54" s="128">
        <f t="shared" si="57"/>
        <v>0</v>
      </c>
      <c r="AG54" s="42">
        <f t="shared" si="58"/>
        <v>0</v>
      </c>
    </row>
    <row r="55" spans="1:33" s="1" customFormat="1" ht="36" customHeight="1" x14ac:dyDescent="0.25">
      <c r="A55" s="53" t="s">
        <v>165</v>
      </c>
      <c r="B55" s="37" t="s">
        <v>239</v>
      </c>
      <c r="C55" s="31" t="s">
        <v>158</v>
      </c>
      <c r="D55" s="29" t="s">
        <v>0</v>
      </c>
      <c r="E55" s="115">
        <f>14629</f>
        <v>14629</v>
      </c>
      <c r="F55" s="26">
        <f t="shared" si="59"/>
        <v>265.58999999999997</v>
      </c>
      <c r="G55" s="24">
        <f>3746122+139239</f>
        <v>3885361</v>
      </c>
      <c r="H55" s="28">
        <f>G55*$P$14</f>
        <v>3885361</v>
      </c>
      <c r="I55" s="28">
        <f t="shared" si="63"/>
        <v>3955297.5</v>
      </c>
      <c r="J55" s="28">
        <f>I55*$R$14/$S$14</f>
        <v>0</v>
      </c>
      <c r="K55" s="28">
        <f t="shared" si="64"/>
        <v>3955297.5</v>
      </c>
      <c r="L55" s="28" t="e">
        <f>K55*#REF!</f>
        <v>#REF!</v>
      </c>
      <c r="M55" s="28">
        <v>268.95999999999998</v>
      </c>
      <c r="N55" s="24">
        <f t="shared" si="65"/>
        <v>3934615.84</v>
      </c>
      <c r="O55" s="27"/>
      <c r="T55" s="98"/>
      <c r="U55" s="99"/>
      <c r="V55" s="98"/>
      <c r="W55" s="100">
        <f t="shared" si="62"/>
        <v>0</v>
      </c>
      <c r="X55" s="101"/>
      <c r="Y55" s="100"/>
      <c r="Z55" s="100">
        <v>14629</v>
      </c>
      <c r="AA55" s="100">
        <f t="shared" si="54"/>
        <v>3934615.84</v>
      </c>
      <c r="AB55" s="100"/>
      <c r="AC55" s="100">
        <f t="shared" si="55"/>
        <v>0</v>
      </c>
      <c r="AD55" s="100"/>
      <c r="AE55" s="100">
        <f t="shared" si="56"/>
        <v>0</v>
      </c>
      <c r="AF55" s="128">
        <f t="shared" si="57"/>
        <v>0</v>
      </c>
      <c r="AG55" s="42">
        <f t="shared" si="58"/>
        <v>0</v>
      </c>
    </row>
    <row r="56" spans="1:33" s="1" customFormat="1" ht="36" customHeight="1" x14ac:dyDescent="0.25">
      <c r="A56" s="53" t="s">
        <v>167</v>
      </c>
      <c r="B56" s="37" t="s">
        <v>238</v>
      </c>
      <c r="C56" s="31" t="s">
        <v>183</v>
      </c>
      <c r="D56" s="29" t="s">
        <v>0</v>
      </c>
      <c r="E56" s="115">
        <v>745</v>
      </c>
      <c r="F56" s="26">
        <f t="shared" si="59"/>
        <v>748.72</v>
      </c>
      <c r="G56" s="24">
        <v>557793</v>
      </c>
      <c r="H56" s="28">
        <f>G56*$P$14</f>
        <v>557793</v>
      </c>
      <c r="I56" s="28">
        <f t="shared" si="63"/>
        <v>567833.27</v>
      </c>
      <c r="J56" s="28">
        <f>I56*$R$14/$S$14</f>
        <v>0</v>
      </c>
      <c r="K56" s="28">
        <f t="shared" si="64"/>
        <v>567833.27</v>
      </c>
      <c r="L56" s="28" t="e">
        <f>K56*#REF!</f>
        <v>#REF!</v>
      </c>
      <c r="M56" s="28">
        <v>762.16</v>
      </c>
      <c r="N56" s="24">
        <f t="shared" si="65"/>
        <v>567809.19999999995</v>
      </c>
      <c r="O56" s="27"/>
      <c r="T56" s="98"/>
      <c r="U56" s="99"/>
      <c r="V56" s="98"/>
      <c r="W56" s="100">
        <f t="shared" si="62"/>
        <v>0</v>
      </c>
      <c r="X56" s="101"/>
      <c r="Y56" s="100"/>
      <c r="Z56" s="100">
        <v>745</v>
      </c>
      <c r="AA56" s="100">
        <f t="shared" si="54"/>
        <v>567809.19999999995</v>
      </c>
      <c r="AB56" s="100"/>
      <c r="AC56" s="100">
        <f t="shared" si="55"/>
        <v>0</v>
      </c>
      <c r="AD56" s="100"/>
      <c r="AE56" s="100">
        <f t="shared" si="56"/>
        <v>0</v>
      </c>
      <c r="AF56" s="128">
        <f t="shared" si="57"/>
        <v>0</v>
      </c>
      <c r="AG56" s="42">
        <f t="shared" si="58"/>
        <v>0</v>
      </c>
    </row>
    <row r="57" spans="1:33" s="1" customFormat="1" ht="36" customHeight="1" x14ac:dyDescent="0.25">
      <c r="A57" s="52" t="s">
        <v>168</v>
      </c>
      <c r="B57" s="36" t="s">
        <v>241</v>
      </c>
      <c r="C57" s="34" t="s">
        <v>169</v>
      </c>
      <c r="D57" s="29"/>
      <c r="E57" s="115"/>
      <c r="F57" s="26"/>
      <c r="G57" s="24"/>
      <c r="H57" s="28"/>
      <c r="I57" s="28">
        <f t="shared" si="63"/>
        <v>0</v>
      </c>
      <c r="J57" s="28"/>
      <c r="K57" s="28"/>
      <c r="L57" s="28"/>
      <c r="M57" s="28"/>
      <c r="N57" s="24"/>
      <c r="O57" s="27"/>
      <c r="T57" s="98"/>
      <c r="U57" s="99"/>
      <c r="V57" s="98"/>
      <c r="W57" s="100"/>
      <c r="X57" s="101"/>
      <c r="Y57" s="100"/>
      <c r="Z57" s="100"/>
      <c r="AA57" s="100">
        <f t="shared" si="54"/>
        <v>0</v>
      </c>
      <c r="AB57" s="100"/>
      <c r="AC57" s="100">
        <f t="shared" si="55"/>
        <v>0</v>
      </c>
      <c r="AD57" s="100"/>
      <c r="AE57" s="100">
        <f t="shared" si="56"/>
        <v>0</v>
      </c>
      <c r="AF57" s="128">
        <f t="shared" si="57"/>
        <v>0</v>
      </c>
      <c r="AG57" s="42">
        <f t="shared" si="58"/>
        <v>0</v>
      </c>
    </row>
    <row r="58" spans="1:33" s="1" customFormat="1" ht="36" customHeight="1" x14ac:dyDescent="0.25">
      <c r="A58" s="53" t="s">
        <v>170</v>
      </c>
      <c r="B58" s="37" t="s">
        <v>242</v>
      </c>
      <c r="C58" s="31" t="s">
        <v>180</v>
      </c>
      <c r="D58" s="29" t="s">
        <v>154</v>
      </c>
      <c r="E58" s="115">
        <f>6659+222</f>
        <v>6881</v>
      </c>
      <c r="F58" s="26">
        <f t="shared" si="59"/>
        <v>74.459999999999994</v>
      </c>
      <c r="G58" s="24">
        <f>425457+86917</f>
        <v>512374</v>
      </c>
      <c r="H58" s="28">
        <f>G58*$P$14</f>
        <v>512374</v>
      </c>
      <c r="I58" s="28">
        <f t="shared" si="63"/>
        <v>521596.73</v>
      </c>
      <c r="J58" s="28">
        <f>I58*$R$14/$S$14</f>
        <v>0</v>
      </c>
      <c r="K58" s="28">
        <f t="shared" si="64"/>
        <v>521596.73</v>
      </c>
      <c r="L58" s="28" t="e">
        <f>K58*#REF!</f>
        <v>#REF!</v>
      </c>
      <c r="M58" s="28">
        <v>75.8</v>
      </c>
      <c r="N58" s="24">
        <f t="shared" si="65"/>
        <v>521579.8</v>
      </c>
      <c r="O58" s="27"/>
      <c r="T58" s="98"/>
      <c r="U58" s="99"/>
      <c r="V58" s="98"/>
      <c r="W58" s="100"/>
      <c r="X58" s="101"/>
      <c r="Y58" s="100">
        <f t="shared" si="32"/>
        <v>0</v>
      </c>
      <c r="Z58" s="100">
        <v>6881</v>
      </c>
      <c r="AA58" s="100">
        <f t="shared" si="54"/>
        <v>521579.8</v>
      </c>
      <c r="AB58" s="100"/>
      <c r="AC58" s="100">
        <f t="shared" si="55"/>
        <v>0</v>
      </c>
      <c r="AD58" s="100"/>
      <c r="AE58" s="100">
        <f t="shared" si="56"/>
        <v>0</v>
      </c>
      <c r="AF58" s="128">
        <f t="shared" si="57"/>
        <v>0</v>
      </c>
      <c r="AG58" s="42">
        <f t="shared" si="58"/>
        <v>0</v>
      </c>
    </row>
    <row r="59" spans="1:33" s="1" customFormat="1" ht="36" customHeight="1" x14ac:dyDescent="0.25">
      <c r="A59" s="53" t="s">
        <v>171</v>
      </c>
      <c r="B59" s="37" t="s">
        <v>243</v>
      </c>
      <c r="C59" s="31" t="s">
        <v>172</v>
      </c>
      <c r="D59" s="29" t="s">
        <v>154</v>
      </c>
      <c r="E59" s="115">
        <f>106.2+121.8</f>
        <v>228</v>
      </c>
      <c r="F59" s="26">
        <f t="shared" si="59"/>
        <v>1283.81</v>
      </c>
      <c r="G59" s="24">
        <v>292709</v>
      </c>
      <c r="H59" s="28">
        <f>G59*$P$14</f>
        <v>292709</v>
      </c>
      <c r="I59" s="28">
        <f t="shared" si="63"/>
        <v>297977.76</v>
      </c>
      <c r="J59" s="28">
        <f>I59*$R$14/$S$14</f>
        <v>0</v>
      </c>
      <c r="K59" s="28">
        <f t="shared" si="64"/>
        <v>297977.76</v>
      </c>
      <c r="L59" s="28" t="e">
        <f>K59*#REF!</f>
        <v>#REF!</v>
      </c>
      <c r="M59" s="28">
        <v>1306.8800000000001</v>
      </c>
      <c r="N59" s="24">
        <f t="shared" si="65"/>
        <v>297968.64000000001</v>
      </c>
      <c r="O59" s="27"/>
      <c r="T59" s="98"/>
      <c r="U59" s="99"/>
      <c r="V59" s="98"/>
      <c r="W59" s="100"/>
      <c r="X59" s="101"/>
      <c r="Y59" s="100">
        <f t="shared" si="32"/>
        <v>0</v>
      </c>
      <c r="Z59" s="100">
        <v>228</v>
      </c>
      <c r="AA59" s="100">
        <f t="shared" si="54"/>
        <v>297968.64000000001</v>
      </c>
      <c r="AB59" s="100"/>
      <c r="AC59" s="100">
        <f t="shared" si="55"/>
        <v>0</v>
      </c>
      <c r="AD59" s="100"/>
      <c r="AE59" s="100">
        <f t="shared" si="56"/>
        <v>0</v>
      </c>
      <c r="AF59" s="128">
        <f t="shared" si="57"/>
        <v>0</v>
      </c>
      <c r="AG59" s="42">
        <f t="shared" si="58"/>
        <v>0</v>
      </c>
    </row>
    <row r="60" spans="1:33" s="1" customFormat="1" ht="36" customHeight="1" x14ac:dyDescent="0.25">
      <c r="A60" s="52" t="s">
        <v>173</v>
      </c>
      <c r="B60" s="37" t="s">
        <v>244</v>
      </c>
      <c r="C60" s="34" t="s">
        <v>191</v>
      </c>
      <c r="D60" s="29"/>
      <c r="E60" s="115"/>
      <c r="F60" s="26"/>
      <c r="G60" s="24"/>
      <c r="H60" s="28"/>
      <c r="I60" s="28">
        <f t="shared" si="63"/>
        <v>0</v>
      </c>
      <c r="J60" s="28"/>
      <c r="K60" s="28"/>
      <c r="L60" s="28"/>
      <c r="M60" s="28"/>
      <c r="N60" s="24"/>
      <c r="O60" s="27"/>
      <c r="T60" s="98"/>
      <c r="U60" s="99"/>
      <c r="V60" s="98"/>
      <c r="W60" s="100"/>
      <c r="X60" s="101"/>
      <c r="Y60" s="100"/>
      <c r="Z60" s="100"/>
      <c r="AA60" s="100">
        <f t="shared" si="54"/>
        <v>0</v>
      </c>
      <c r="AB60" s="100"/>
      <c r="AC60" s="100">
        <f t="shared" si="55"/>
        <v>0</v>
      </c>
      <c r="AD60" s="100"/>
      <c r="AE60" s="100">
        <f t="shared" si="56"/>
        <v>0</v>
      </c>
      <c r="AF60" s="128">
        <f t="shared" si="57"/>
        <v>0</v>
      </c>
      <c r="AG60" s="42">
        <f t="shared" si="58"/>
        <v>0</v>
      </c>
    </row>
    <row r="61" spans="1:33" s="1" customFormat="1" ht="36" customHeight="1" x14ac:dyDescent="0.25">
      <c r="A61" s="53" t="s">
        <v>174</v>
      </c>
      <c r="B61" s="37" t="s">
        <v>245</v>
      </c>
      <c r="C61" s="32" t="s">
        <v>209</v>
      </c>
      <c r="D61" s="24" t="s">
        <v>195</v>
      </c>
      <c r="E61" s="115">
        <f>279+6</f>
        <v>285</v>
      </c>
      <c r="F61" s="26">
        <f t="shared" si="59"/>
        <v>5727.65</v>
      </c>
      <c r="G61" s="24">
        <f>1597921+34459</f>
        <v>1632380</v>
      </c>
      <c r="H61" s="28">
        <f t="shared" ref="H61:H66" si="66">G61*$P$14</f>
        <v>1632380</v>
      </c>
      <c r="I61" s="28">
        <f t="shared" si="63"/>
        <v>1661762.84</v>
      </c>
      <c r="J61" s="28">
        <f t="shared" ref="J61:J66" si="67">I61*$R$14/$S$14</f>
        <v>0</v>
      </c>
      <c r="K61" s="28">
        <f t="shared" si="64"/>
        <v>1661762.84</v>
      </c>
      <c r="L61" s="28" t="e">
        <f>K61*#REF!</f>
        <v>#REF!</v>
      </c>
      <c r="M61" s="28">
        <v>5830.56</v>
      </c>
      <c r="N61" s="24">
        <f t="shared" si="65"/>
        <v>1661709.6</v>
      </c>
      <c r="O61" s="27"/>
      <c r="T61" s="98"/>
      <c r="U61" s="99"/>
      <c r="V61" s="98"/>
      <c r="W61" s="100"/>
      <c r="X61" s="101"/>
      <c r="Y61" s="100">
        <f t="shared" ref="Y61:Y66" si="68">X61*M61</f>
        <v>0</v>
      </c>
      <c r="Z61" s="100">
        <v>285</v>
      </c>
      <c r="AA61" s="100">
        <f t="shared" si="54"/>
        <v>1661709.6</v>
      </c>
      <c r="AB61" s="100"/>
      <c r="AC61" s="100">
        <f t="shared" si="55"/>
        <v>0</v>
      </c>
      <c r="AD61" s="100"/>
      <c r="AE61" s="100">
        <f t="shared" si="56"/>
        <v>0</v>
      </c>
      <c r="AF61" s="128">
        <f t="shared" si="57"/>
        <v>0</v>
      </c>
      <c r="AG61" s="42">
        <f t="shared" si="58"/>
        <v>0</v>
      </c>
    </row>
    <row r="62" spans="1:33" s="1" customFormat="1" ht="36" customHeight="1" x14ac:dyDescent="0.25">
      <c r="A62" s="53" t="s">
        <v>175</v>
      </c>
      <c r="B62" s="37" t="s">
        <v>196</v>
      </c>
      <c r="C62" s="32" t="s">
        <v>206</v>
      </c>
      <c r="D62" s="24" t="s">
        <v>195</v>
      </c>
      <c r="E62" s="115">
        <v>100.36</v>
      </c>
      <c r="F62" s="26">
        <f t="shared" si="59"/>
        <v>3522.65</v>
      </c>
      <c r="G62" s="24">
        <v>353533</v>
      </c>
      <c r="H62" s="28">
        <f t="shared" si="66"/>
        <v>353533</v>
      </c>
      <c r="I62" s="28">
        <f t="shared" si="63"/>
        <v>359896.59</v>
      </c>
      <c r="J62" s="28">
        <f t="shared" si="67"/>
        <v>0</v>
      </c>
      <c r="K62" s="28">
        <f t="shared" si="64"/>
        <v>359896.59</v>
      </c>
      <c r="L62" s="28" t="e">
        <f>K62*#REF!</f>
        <v>#REF!</v>
      </c>
      <c r="M62" s="28">
        <v>3585.94</v>
      </c>
      <c r="N62" s="24">
        <f t="shared" si="65"/>
        <v>359884.94</v>
      </c>
      <c r="O62" s="27"/>
      <c r="T62" s="98"/>
      <c r="U62" s="99"/>
      <c r="V62" s="98"/>
      <c r="W62" s="100"/>
      <c r="X62" s="101"/>
      <c r="Y62" s="100">
        <f t="shared" si="68"/>
        <v>0</v>
      </c>
      <c r="Z62" s="100">
        <v>100.36</v>
      </c>
      <c r="AA62" s="100">
        <f t="shared" si="54"/>
        <v>359884.94</v>
      </c>
      <c r="AB62" s="100"/>
      <c r="AC62" s="100">
        <f t="shared" si="55"/>
        <v>0</v>
      </c>
      <c r="AD62" s="100"/>
      <c r="AE62" s="100">
        <f t="shared" si="56"/>
        <v>0</v>
      </c>
      <c r="AF62" s="128">
        <f t="shared" si="57"/>
        <v>0</v>
      </c>
      <c r="AG62" s="42">
        <f t="shared" si="58"/>
        <v>0</v>
      </c>
    </row>
    <row r="63" spans="1:33" s="1" customFormat="1" ht="36" customHeight="1" x14ac:dyDescent="0.25">
      <c r="A63" s="53" t="s">
        <v>176</v>
      </c>
      <c r="B63" s="37" t="s">
        <v>198</v>
      </c>
      <c r="C63" s="32" t="s">
        <v>207</v>
      </c>
      <c r="D63" s="24" t="s">
        <v>154</v>
      </c>
      <c r="E63" s="115">
        <v>266</v>
      </c>
      <c r="F63" s="26">
        <f t="shared" si="59"/>
        <v>61.94</v>
      </c>
      <c r="G63" s="24">
        <v>16475</v>
      </c>
      <c r="H63" s="28">
        <f t="shared" si="66"/>
        <v>16475</v>
      </c>
      <c r="I63" s="28">
        <f t="shared" si="63"/>
        <v>16771.55</v>
      </c>
      <c r="J63" s="28">
        <f t="shared" si="67"/>
        <v>0</v>
      </c>
      <c r="K63" s="28">
        <f t="shared" ref="K63:K65" si="69">I63+J63</f>
        <v>16771.55</v>
      </c>
      <c r="L63" s="28" t="e">
        <f>K63*#REF!</f>
        <v>#REF!</v>
      </c>
      <c r="M63" s="28">
        <v>63.05</v>
      </c>
      <c r="N63" s="24">
        <f t="shared" ref="N63:N65" si="70">E63*M63</f>
        <v>16771.3</v>
      </c>
      <c r="O63" s="27"/>
      <c r="T63" s="98"/>
      <c r="U63" s="99"/>
      <c r="V63" s="98"/>
      <c r="W63" s="100"/>
      <c r="X63" s="101"/>
      <c r="Y63" s="100">
        <f t="shared" si="68"/>
        <v>0</v>
      </c>
      <c r="Z63" s="100">
        <v>266</v>
      </c>
      <c r="AA63" s="100">
        <f t="shared" si="54"/>
        <v>16771.3</v>
      </c>
      <c r="AB63" s="100"/>
      <c r="AC63" s="100">
        <f t="shared" si="55"/>
        <v>0</v>
      </c>
      <c r="AD63" s="100"/>
      <c r="AE63" s="100">
        <f t="shared" si="56"/>
        <v>0</v>
      </c>
      <c r="AF63" s="128">
        <f t="shared" si="57"/>
        <v>0</v>
      </c>
      <c r="AG63" s="42">
        <f t="shared" si="58"/>
        <v>0</v>
      </c>
    </row>
    <row r="64" spans="1:33" s="1" customFormat="1" ht="36" customHeight="1" x14ac:dyDescent="0.25">
      <c r="A64" s="53"/>
      <c r="B64" s="37" t="s">
        <v>197</v>
      </c>
      <c r="C64" s="31" t="s">
        <v>210</v>
      </c>
      <c r="D64" s="24" t="s">
        <v>0</v>
      </c>
      <c r="E64" s="115">
        <v>0.56999999999999995</v>
      </c>
      <c r="F64" s="26">
        <f t="shared" si="59"/>
        <v>15219.3</v>
      </c>
      <c r="G64" s="24">
        <v>8675</v>
      </c>
      <c r="H64" s="28">
        <f t="shared" si="66"/>
        <v>8675</v>
      </c>
      <c r="I64" s="28">
        <f t="shared" si="63"/>
        <v>8831.15</v>
      </c>
      <c r="J64" s="28">
        <f t="shared" si="67"/>
        <v>0</v>
      </c>
      <c r="K64" s="28">
        <f t="shared" si="69"/>
        <v>8831.15</v>
      </c>
      <c r="L64" s="28" t="e">
        <f>K64*#REF!</f>
        <v>#REF!</v>
      </c>
      <c r="M64" s="28">
        <v>15492.74</v>
      </c>
      <c r="N64" s="24">
        <f t="shared" si="70"/>
        <v>8830.86</v>
      </c>
      <c r="O64" s="27"/>
      <c r="T64" s="98"/>
      <c r="U64" s="99"/>
      <c r="V64" s="98"/>
      <c r="W64" s="100"/>
      <c r="X64" s="101"/>
      <c r="Y64" s="100">
        <f t="shared" si="68"/>
        <v>0</v>
      </c>
      <c r="Z64" s="100">
        <v>0.56999999999999995</v>
      </c>
      <c r="AA64" s="100">
        <f t="shared" si="54"/>
        <v>8830.86</v>
      </c>
      <c r="AB64" s="100"/>
      <c r="AC64" s="100">
        <f t="shared" si="55"/>
        <v>0</v>
      </c>
      <c r="AD64" s="100"/>
      <c r="AE64" s="100">
        <f t="shared" si="56"/>
        <v>0</v>
      </c>
      <c r="AF64" s="128">
        <f t="shared" si="57"/>
        <v>0</v>
      </c>
      <c r="AG64" s="42">
        <f t="shared" si="58"/>
        <v>0</v>
      </c>
    </row>
    <row r="65" spans="1:33" s="1" customFormat="1" ht="36" customHeight="1" x14ac:dyDescent="0.25">
      <c r="A65" s="53" t="s">
        <v>178</v>
      </c>
      <c r="B65" s="37" t="s">
        <v>211</v>
      </c>
      <c r="C65" s="31" t="s">
        <v>212</v>
      </c>
      <c r="D65" s="24" t="s">
        <v>0</v>
      </c>
      <c r="E65" s="118">
        <v>0.39500000000000002</v>
      </c>
      <c r="F65" s="26">
        <f t="shared" si="59"/>
        <v>25582.28</v>
      </c>
      <c r="G65" s="24">
        <v>10105</v>
      </c>
      <c r="H65" s="28">
        <f t="shared" si="66"/>
        <v>10105</v>
      </c>
      <c r="I65" s="28">
        <f t="shared" si="63"/>
        <v>10286.89</v>
      </c>
      <c r="J65" s="28">
        <f t="shared" si="67"/>
        <v>0</v>
      </c>
      <c r="K65" s="28">
        <f t="shared" si="69"/>
        <v>10286.89</v>
      </c>
      <c r="L65" s="28" t="e">
        <f>K65*#REF!</f>
        <v>#REF!</v>
      </c>
      <c r="M65" s="28">
        <v>26041.9</v>
      </c>
      <c r="N65" s="24">
        <f t="shared" si="70"/>
        <v>10286.549999999999</v>
      </c>
      <c r="O65" s="27"/>
      <c r="T65" s="98"/>
      <c r="U65" s="99"/>
      <c r="V65" s="98"/>
      <c r="W65" s="100"/>
      <c r="X65" s="106"/>
      <c r="Y65" s="100">
        <f t="shared" si="68"/>
        <v>0</v>
      </c>
      <c r="Z65" s="100">
        <v>0.39500000000000002</v>
      </c>
      <c r="AA65" s="100">
        <f t="shared" si="54"/>
        <v>10286.549999999999</v>
      </c>
      <c r="AB65" s="100"/>
      <c r="AC65" s="100">
        <f t="shared" si="55"/>
        <v>0</v>
      </c>
      <c r="AD65" s="100"/>
      <c r="AE65" s="100">
        <f t="shared" si="56"/>
        <v>0</v>
      </c>
      <c r="AF65" s="128">
        <f t="shared" si="57"/>
        <v>0</v>
      </c>
      <c r="AG65" s="42">
        <f t="shared" si="58"/>
        <v>0</v>
      </c>
    </row>
    <row r="66" spans="1:33" s="1" customFormat="1" ht="36" customHeight="1" x14ac:dyDescent="0.25">
      <c r="A66" s="53" t="s">
        <v>179</v>
      </c>
      <c r="B66" s="37" t="s">
        <v>199</v>
      </c>
      <c r="C66" s="32" t="s">
        <v>232</v>
      </c>
      <c r="D66" s="24" t="s">
        <v>0</v>
      </c>
      <c r="E66" s="118">
        <f>0.326</f>
        <v>0.32600000000000001</v>
      </c>
      <c r="F66" s="26">
        <f t="shared" si="59"/>
        <v>88702.45</v>
      </c>
      <c r="G66" s="24">
        <v>28917</v>
      </c>
      <c r="H66" s="28">
        <f t="shared" si="66"/>
        <v>28917</v>
      </c>
      <c r="I66" s="28">
        <f t="shared" si="63"/>
        <v>29437.51</v>
      </c>
      <c r="J66" s="28">
        <f t="shared" si="67"/>
        <v>0</v>
      </c>
      <c r="K66" s="28">
        <f t="shared" si="64"/>
        <v>29437.51</v>
      </c>
      <c r="L66" s="28" t="e">
        <f>K66*#REF!</f>
        <v>#REF!</v>
      </c>
      <c r="M66" s="28">
        <v>90296.1</v>
      </c>
      <c r="N66" s="24">
        <f t="shared" si="65"/>
        <v>29436.53</v>
      </c>
      <c r="O66" s="27"/>
      <c r="T66" s="98"/>
      <c r="U66" s="99"/>
      <c r="V66" s="98"/>
      <c r="W66" s="100"/>
      <c r="X66" s="106"/>
      <c r="Y66" s="100">
        <f t="shared" si="68"/>
        <v>0</v>
      </c>
      <c r="Z66" s="100">
        <v>0.32600000000000001</v>
      </c>
      <c r="AA66" s="100">
        <f t="shared" si="54"/>
        <v>29436.53</v>
      </c>
      <c r="AB66" s="100"/>
      <c r="AC66" s="100">
        <f t="shared" si="55"/>
        <v>0</v>
      </c>
      <c r="AD66" s="100"/>
      <c r="AE66" s="100">
        <f t="shared" si="56"/>
        <v>0</v>
      </c>
      <c r="AF66" s="128">
        <f t="shared" si="57"/>
        <v>0</v>
      </c>
      <c r="AG66" s="42">
        <f t="shared" si="58"/>
        <v>0</v>
      </c>
    </row>
    <row r="67" spans="1:33" s="1" customFormat="1" ht="36" customHeight="1" x14ac:dyDescent="0.25">
      <c r="A67" s="52" t="s">
        <v>246</v>
      </c>
      <c r="B67" s="37"/>
      <c r="C67" s="34" t="s">
        <v>36</v>
      </c>
      <c r="D67" s="29"/>
      <c r="E67" s="115"/>
      <c r="F67" s="26"/>
      <c r="G67" s="24"/>
      <c r="H67" s="28"/>
      <c r="I67" s="28">
        <f t="shared" si="63"/>
        <v>0</v>
      </c>
      <c r="J67" s="28"/>
      <c r="K67" s="28"/>
      <c r="L67" s="28"/>
      <c r="M67" s="28"/>
      <c r="N67" s="24"/>
      <c r="O67" s="27"/>
      <c r="T67" s="98"/>
      <c r="U67" s="99"/>
      <c r="V67" s="98"/>
      <c r="W67" s="100"/>
      <c r="X67" s="101"/>
      <c r="Y67" s="100"/>
      <c r="Z67" s="100"/>
      <c r="AA67" s="100">
        <f t="shared" si="54"/>
        <v>0</v>
      </c>
      <c r="AB67" s="100"/>
      <c r="AC67" s="100">
        <f t="shared" si="55"/>
        <v>0</v>
      </c>
      <c r="AD67" s="100"/>
      <c r="AE67" s="100">
        <f t="shared" si="56"/>
        <v>0</v>
      </c>
      <c r="AF67" s="128">
        <f t="shared" si="57"/>
        <v>0</v>
      </c>
      <c r="AG67" s="42">
        <f t="shared" si="58"/>
        <v>0</v>
      </c>
    </row>
    <row r="68" spans="1:33" s="1" customFormat="1" ht="36" customHeight="1" x14ac:dyDescent="0.25">
      <c r="A68" s="53" t="s">
        <v>249</v>
      </c>
      <c r="B68" s="37" t="s">
        <v>248</v>
      </c>
      <c r="C68" s="31" t="s">
        <v>215</v>
      </c>
      <c r="D68" s="29" t="s">
        <v>0</v>
      </c>
      <c r="E68" s="115">
        <f>757.93/2</f>
        <v>378.97</v>
      </c>
      <c r="F68" s="26">
        <f t="shared" si="59"/>
        <v>931.2</v>
      </c>
      <c r="G68" s="24">
        <f>153543+199354</f>
        <v>352897</v>
      </c>
      <c r="H68" s="28">
        <f t="shared" ref="H68:H73" si="71">G68*$P$14</f>
        <v>352897</v>
      </c>
      <c r="I68" s="28">
        <f t="shared" si="63"/>
        <v>359249.15</v>
      </c>
      <c r="J68" s="28">
        <f t="shared" ref="J68:J73" si="72">I68*$R$14/$S$14</f>
        <v>0</v>
      </c>
      <c r="K68" s="28">
        <f t="shared" si="64"/>
        <v>359249.15</v>
      </c>
      <c r="L68" s="28" t="e">
        <f>K68*#REF!</f>
        <v>#REF!</v>
      </c>
      <c r="M68" s="28">
        <v>947.93</v>
      </c>
      <c r="N68" s="24">
        <f t="shared" si="65"/>
        <v>359237.03</v>
      </c>
      <c r="O68" s="27"/>
      <c r="T68" s="98"/>
      <c r="U68" s="99"/>
      <c r="V68" s="98"/>
      <c r="W68" s="100">
        <f t="shared" si="62"/>
        <v>0</v>
      </c>
      <c r="X68" s="101"/>
      <c r="Y68" s="100"/>
      <c r="Z68" s="100">
        <v>378.97</v>
      </c>
      <c r="AA68" s="100">
        <f t="shared" si="54"/>
        <v>359237.03</v>
      </c>
      <c r="AB68" s="100"/>
      <c r="AC68" s="100">
        <f t="shared" si="55"/>
        <v>0</v>
      </c>
      <c r="AD68" s="100"/>
      <c r="AE68" s="100">
        <f t="shared" si="56"/>
        <v>0</v>
      </c>
      <c r="AF68" s="128">
        <f t="shared" si="57"/>
        <v>0</v>
      </c>
      <c r="AG68" s="42">
        <f t="shared" si="58"/>
        <v>0</v>
      </c>
    </row>
    <row r="69" spans="1:33" s="1" customFormat="1" ht="36" customHeight="1" x14ac:dyDescent="0.25">
      <c r="A69" s="53" t="s">
        <v>250</v>
      </c>
      <c r="B69" s="37" t="s">
        <v>247</v>
      </c>
      <c r="C69" s="31" t="s">
        <v>216</v>
      </c>
      <c r="D69" s="29" t="s">
        <v>0</v>
      </c>
      <c r="E69" s="115">
        <f>757.93/2</f>
        <v>378.97</v>
      </c>
      <c r="F69" s="26">
        <f t="shared" si="59"/>
        <v>480.39</v>
      </c>
      <c r="G69" s="24">
        <f>153543+28511</f>
        <v>182054</v>
      </c>
      <c r="H69" s="28">
        <f t="shared" si="71"/>
        <v>182054</v>
      </c>
      <c r="I69" s="28">
        <f t="shared" si="63"/>
        <v>185330.97</v>
      </c>
      <c r="J69" s="28">
        <f t="shared" si="72"/>
        <v>0</v>
      </c>
      <c r="K69" s="28">
        <f t="shared" ref="K69" si="73">I69+J69</f>
        <v>185330.97</v>
      </c>
      <c r="L69" s="28" t="e">
        <f>K69*#REF!</f>
        <v>#REF!</v>
      </c>
      <c r="M69" s="28">
        <v>489.02</v>
      </c>
      <c r="N69" s="24">
        <f t="shared" ref="N69" si="74">E69*M69</f>
        <v>185323.91</v>
      </c>
      <c r="O69" s="27"/>
      <c r="T69" s="98"/>
      <c r="U69" s="99"/>
      <c r="V69" s="98"/>
      <c r="W69" s="100">
        <f t="shared" si="62"/>
        <v>0</v>
      </c>
      <c r="X69" s="101"/>
      <c r="Y69" s="100"/>
      <c r="Z69" s="100">
        <v>378.97</v>
      </c>
      <c r="AA69" s="100">
        <f t="shared" si="54"/>
        <v>185323.91</v>
      </c>
      <c r="AB69" s="100"/>
      <c r="AC69" s="100">
        <f t="shared" si="55"/>
        <v>0</v>
      </c>
      <c r="AD69" s="100"/>
      <c r="AE69" s="100">
        <f t="shared" si="56"/>
        <v>0</v>
      </c>
      <c r="AF69" s="128">
        <f t="shared" si="57"/>
        <v>0</v>
      </c>
      <c r="AG69" s="42">
        <f t="shared" si="58"/>
        <v>0</v>
      </c>
    </row>
    <row r="70" spans="1:33" s="1" customFormat="1" ht="36" customHeight="1" x14ac:dyDescent="0.25">
      <c r="A70" s="53" t="s">
        <v>251</v>
      </c>
      <c r="B70" s="37" t="s">
        <v>217</v>
      </c>
      <c r="C70" s="31" t="s">
        <v>177</v>
      </c>
      <c r="D70" s="29" t="s">
        <v>154</v>
      </c>
      <c r="E70" s="115">
        <v>13744.07</v>
      </c>
      <c r="F70" s="26">
        <f t="shared" si="59"/>
        <v>60.56</v>
      </c>
      <c r="G70" s="24">
        <v>832314</v>
      </c>
      <c r="H70" s="28">
        <f t="shared" si="71"/>
        <v>832314</v>
      </c>
      <c r="I70" s="28">
        <f t="shared" si="63"/>
        <v>847295.65</v>
      </c>
      <c r="J70" s="28">
        <f t="shared" si="72"/>
        <v>0</v>
      </c>
      <c r="K70" s="28">
        <f t="shared" si="64"/>
        <v>847295.65</v>
      </c>
      <c r="L70" s="28" t="e">
        <f>K70*#REF!</f>
        <v>#REF!</v>
      </c>
      <c r="M70" s="28">
        <v>61.65</v>
      </c>
      <c r="N70" s="24">
        <f t="shared" si="65"/>
        <v>847321.92</v>
      </c>
      <c r="O70" s="27"/>
      <c r="T70" s="98"/>
      <c r="U70" s="99"/>
      <c r="V70" s="98"/>
      <c r="W70" s="100">
        <f t="shared" si="62"/>
        <v>0</v>
      </c>
      <c r="X70" s="101"/>
      <c r="Y70" s="100"/>
      <c r="Z70" s="100">
        <v>13744.07</v>
      </c>
      <c r="AA70" s="100">
        <f t="shared" si="54"/>
        <v>847321.92</v>
      </c>
      <c r="AB70" s="100"/>
      <c r="AC70" s="100">
        <f t="shared" si="55"/>
        <v>0</v>
      </c>
      <c r="AD70" s="100"/>
      <c r="AE70" s="100">
        <f t="shared" si="56"/>
        <v>0</v>
      </c>
      <c r="AF70" s="128">
        <f t="shared" si="57"/>
        <v>0</v>
      </c>
      <c r="AG70" s="42">
        <f t="shared" si="58"/>
        <v>0</v>
      </c>
    </row>
    <row r="71" spans="1:33" s="1" customFormat="1" ht="36" customHeight="1" x14ac:dyDescent="0.25">
      <c r="A71" s="53" t="s">
        <v>252</v>
      </c>
      <c r="B71" s="37" t="s">
        <v>233</v>
      </c>
      <c r="C71" s="32" t="s">
        <v>181</v>
      </c>
      <c r="D71" s="29" t="s">
        <v>0</v>
      </c>
      <c r="E71" s="115">
        <v>1800</v>
      </c>
      <c r="F71" s="26">
        <f t="shared" si="59"/>
        <v>1173.46</v>
      </c>
      <c r="G71" s="24">
        <v>2112233</v>
      </c>
      <c r="H71" s="28">
        <f t="shared" si="71"/>
        <v>2112233</v>
      </c>
      <c r="I71" s="28">
        <f t="shared" si="63"/>
        <v>2150253.19</v>
      </c>
      <c r="J71" s="28">
        <f t="shared" si="72"/>
        <v>0</v>
      </c>
      <c r="K71" s="28">
        <f t="shared" si="64"/>
        <v>2150253.19</v>
      </c>
      <c r="L71" s="28" t="e">
        <f>K71*#REF!</f>
        <v>#REF!</v>
      </c>
      <c r="M71" s="28">
        <v>1194.55</v>
      </c>
      <c r="N71" s="24">
        <f t="shared" si="65"/>
        <v>2150190</v>
      </c>
      <c r="O71" s="27"/>
      <c r="T71" s="98"/>
      <c r="U71" s="99"/>
      <c r="V71" s="98"/>
      <c r="W71" s="100">
        <f t="shared" si="62"/>
        <v>0</v>
      </c>
      <c r="X71" s="101"/>
      <c r="Y71" s="100"/>
      <c r="Z71" s="100">
        <v>1800</v>
      </c>
      <c r="AA71" s="100">
        <f t="shared" si="54"/>
        <v>2150190</v>
      </c>
      <c r="AB71" s="100"/>
      <c r="AC71" s="100">
        <f t="shared" si="55"/>
        <v>0</v>
      </c>
      <c r="AD71" s="100"/>
      <c r="AE71" s="100">
        <f t="shared" si="56"/>
        <v>0</v>
      </c>
      <c r="AF71" s="128">
        <f t="shared" si="57"/>
        <v>0</v>
      </c>
      <c r="AG71" s="42">
        <f t="shared" si="58"/>
        <v>0</v>
      </c>
    </row>
    <row r="72" spans="1:33" s="1" customFormat="1" ht="36" customHeight="1" x14ac:dyDescent="0.25">
      <c r="A72" s="53" t="s">
        <v>253</v>
      </c>
      <c r="B72" s="37" t="s">
        <v>234</v>
      </c>
      <c r="C72" s="33" t="s">
        <v>231</v>
      </c>
      <c r="D72" s="29" t="s">
        <v>154</v>
      </c>
      <c r="E72" s="115">
        <v>2578</v>
      </c>
      <c r="F72" s="26">
        <f t="shared" si="59"/>
        <v>961.93</v>
      </c>
      <c r="G72" s="24">
        <v>2479852</v>
      </c>
      <c r="H72" s="28">
        <f t="shared" si="71"/>
        <v>2479852</v>
      </c>
      <c r="I72" s="28">
        <f t="shared" si="63"/>
        <v>2524489.34</v>
      </c>
      <c r="J72" s="28">
        <f t="shared" si="72"/>
        <v>0</v>
      </c>
      <c r="K72" s="28">
        <f t="shared" si="64"/>
        <v>2524489.34</v>
      </c>
      <c r="L72" s="28" t="e">
        <f>K72*#REF!</f>
        <v>#REF!</v>
      </c>
      <c r="M72" s="28">
        <v>979.21</v>
      </c>
      <c r="N72" s="24">
        <f t="shared" si="65"/>
        <v>2524403.38</v>
      </c>
      <c r="O72" s="27"/>
      <c r="T72" s="98"/>
      <c r="U72" s="99"/>
      <c r="V72" s="98"/>
      <c r="W72" s="100">
        <f t="shared" si="62"/>
        <v>0</v>
      </c>
      <c r="X72" s="101"/>
      <c r="Y72" s="100"/>
      <c r="Z72" s="100">
        <v>2578</v>
      </c>
      <c r="AA72" s="100">
        <f t="shared" si="54"/>
        <v>2524403.38</v>
      </c>
      <c r="AB72" s="100"/>
      <c r="AC72" s="100">
        <f t="shared" si="55"/>
        <v>0</v>
      </c>
      <c r="AD72" s="100"/>
      <c r="AE72" s="100">
        <f t="shared" si="56"/>
        <v>0</v>
      </c>
      <c r="AF72" s="128">
        <f t="shared" si="57"/>
        <v>0</v>
      </c>
      <c r="AG72" s="42">
        <f t="shared" si="58"/>
        <v>0</v>
      </c>
    </row>
    <row r="73" spans="1:33" s="1" customFormat="1" ht="36" customHeight="1" x14ac:dyDescent="0.25">
      <c r="A73" s="53" t="s">
        <v>254</v>
      </c>
      <c r="B73" s="37" t="s">
        <v>235</v>
      </c>
      <c r="C73" s="31" t="s">
        <v>236</v>
      </c>
      <c r="D73" s="29" t="s">
        <v>0</v>
      </c>
      <c r="E73" s="115">
        <v>396.9</v>
      </c>
      <c r="F73" s="26">
        <f t="shared" si="59"/>
        <v>6327.42</v>
      </c>
      <c r="G73" s="24">
        <v>2511353</v>
      </c>
      <c r="H73" s="28">
        <f t="shared" si="71"/>
        <v>2511353</v>
      </c>
      <c r="I73" s="28">
        <f t="shared" si="63"/>
        <v>2556557.35</v>
      </c>
      <c r="J73" s="28">
        <f t="shared" si="72"/>
        <v>0</v>
      </c>
      <c r="K73" s="28">
        <f t="shared" si="64"/>
        <v>2556557.35</v>
      </c>
      <c r="L73" s="28" t="e">
        <f>K73*#REF!</f>
        <v>#REF!</v>
      </c>
      <c r="M73" s="28">
        <v>6441.1</v>
      </c>
      <c r="N73" s="24">
        <f t="shared" si="65"/>
        <v>2556472.59</v>
      </c>
      <c r="O73" s="27"/>
      <c r="T73" s="98"/>
      <c r="U73" s="99"/>
      <c r="V73" s="98"/>
      <c r="W73" s="100">
        <f t="shared" si="62"/>
        <v>0</v>
      </c>
      <c r="X73" s="101"/>
      <c r="Y73" s="100"/>
      <c r="Z73" s="100">
        <v>396.9</v>
      </c>
      <c r="AA73" s="100">
        <f t="shared" si="54"/>
        <v>2556472.59</v>
      </c>
      <c r="AB73" s="100"/>
      <c r="AC73" s="100">
        <f t="shared" si="55"/>
        <v>0</v>
      </c>
      <c r="AD73" s="100"/>
      <c r="AE73" s="100">
        <f t="shared" si="56"/>
        <v>0</v>
      </c>
      <c r="AF73" s="128">
        <f t="shared" si="57"/>
        <v>0</v>
      </c>
      <c r="AG73" s="42">
        <f t="shared" si="58"/>
        <v>0</v>
      </c>
    </row>
    <row r="74" spans="1:33" s="140" customFormat="1" ht="36" customHeight="1" x14ac:dyDescent="0.25">
      <c r="A74" s="132" t="s">
        <v>54</v>
      </c>
      <c r="B74" s="133"/>
      <c r="C74" s="147" t="s">
        <v>55</v>
      </c>
      <c r="D74" s="160"/>
      <c r="E74" s="149"/>
      <c r="F74" s="150"/>
      <c r="G74" s="148"/>
      <c r="H74" s="138"/>
      <c r="I74" s="138"/>
      <c r="J74" s="138"/>
      <c r="K74" s="138"/>
      <c r="L74" s="138"/>
      <c r="M74" s="138"/>
      <c r="N74" s="135"/>
      <c r="O74" s="158"/>
      <c r="T74" s="141"/>
      <c r="U74" s="142"/>
      <c r="V74" s="141"/>
      <c r="W74" s="143"/>
      <c r="X74" s="144"/>
      <c r="Y74" s="143"/>
      <c r="Z74" s="143"/>
      <c r="AA74" s="143">
        <f t="shared" si="54"/>
        <v>0</v>
      </c>
      <c r="AB74" s="143"/>
      <c r="AC74" s="143">
        <f t="shared" si="55"/>
        <v>0</v>
      </c>
      <c r="AD74" s="143"/>
      <c r="AE74" s="143">
        <f t="shared" si="56"/>
        <v>0</v>
      </c>
      <c r="AF74" s="145">
        <f t="shared" si="57"/>
        <v>0</v>
      </c>
      <c r="AG74" s="146">
        <f t="shared" si="58"/>
        <v>0</v>
      </c>
    </row>
    <row r="75" spans="1:33" s="140" customFormat="1" ht="36" customHeight="1" x14ac:dyDescent="0.25">
      <c r="A75" s="132" t="s">
        <v>56</v>
      </c>
      <c r="B75" s="133" t="s">
        <v>59</v>
      </c>
      <c r="C75" s="147" t="s">
        <v>57</v>
      </c>
      <c r="D75" s="148"/>
      <c r="E75" s="148"/>
      <c r="F75" s="150"/>
      <c r="G75" s="148"/>
      <c r="H75" s="138"/>
      <c r="I75" s="138"/>
      <c r="J75" s="138"/>
      <c r="K75" s="138"/>
      <c r="L75" s="138"/>
      <c r="M75" s="138"/>
      <c r="N75" s="135"/>
      <c r="O75" s="158"/>
      <c r="T75" s="141"/>
      <c r="U75" s="142"/>
      <c r="V75" s="141"/>
      <c r="W75" s="143"/>
      <c r="X75" s="144"/>
      <c r="Y75" s="143"/>
      <c r="Z75" s="143"/>
      <c r="AA75" s="143">
        <f t="shared" si="54"/>
        <v>0</v>
      </c>
      <c r="AB75" s="143"/>
      <c r="AC75" s="143">
        <f t="shared" si="55"/>
        <v>0</v>
      </c>
      <c r="AD75" s="143"/>
      <c r="AE75" s="143">
        <f t="shared" si="56"/>
        <v>0</v>
      </c>
      <c r="AF75" s="145">
        <f t="shared" si="57"/>
        <v>0</v>
      </c>
      <c r="AG75" s="146">
        <f t="shared" si="58"/>
        <v>0</v>
      </c>
    </row>
    <row r="76" spans="1:33" s="1" customFormat="1" ht="36" customHeight="1" x14ac:dyDescent="0.25">
      <c r="A76" s="53" t="s">
        <v>58</v>
      </c>
      <c r="B76" s="37" t="s">
        <v>60</v>
      </c>
      <c r="C76" s="31" t="s">
        <v>62</v>
      </c>
      <c r="D76" s="24" t="s">
        <v>63</v>
      </c>
      <c r="E76" s="115">
        <f>69.29+17</f>
        <v>86.29</v>
      </c>
      <c r="F76" s="26">
        <f t="shared" si="59"/>
        <v>21842.76</v>
      </c>
      <c r="G76" s="24">
        <v>1884812</v>
      </c>
      <c r="H76" s="28">
        <f t="shared" ref="H76:H83" si="75">G76*$P$14</f>
        <v>1884812</v>
      </c>
      <c r="I76" s="28" t="e">
        <f>H76*#REF!</f>
        <v>#REF!</v>
      </c>
      <c r="J76" s="28" t="e">
        <f t="shared" ref="J76:J83" si="76">I76*$R$14/$S$14</f>
        <v>#REF!</v>
      </c>
      <c r="K76" s="28" t="e">
        <f t="shared" si="60"/>
        <v>#REF!</v>
      </c>
      <c r="L76" s="28" t="e">
        <f>K76*#REF!</f>
        <v>#REF!</v>
      </c>
      <c r="M76" s="28">
        <v>22540.98</v>
      </c>
      <c r="N76" s="24">
        <f t="shared" si="61"/>
        <v>1945061.16</v>
      </c>
      <c r="O76" s="27"/>
      <c r="T76" s="98"/>
      <c r="U76" s="99"/>
      <c r="V76" s="98"/>
      <c r="W76" s="100">
        <f>V76*M76</f>
        <v>0</v>
      </c>
      <c r="X76" s="101"/>
      <c r="Y76" s="100"/>
      <c r="Z76" s="100">
        <v>86.29</v>
      </c>
      <c r="AA76" s="100">
        <f t="shared" si="54"/>
        <v>1945061.16</v>
      </c>
      <c r="AB76" s="100"/>
      <c r="AC76" s="100">
        <f t="shared" si="55"/>
        <v>0</v>
      </c>
      <c r="AD76" s="100"/>
      <c r="AE76" s="100">
        <f t="shared" si="56"/>
        <v>0</v>
      </c>
      <c r="AF76" s="128">
        <f t="shared" si="57"/>
        <v>0</v>
      </c>
      <c r="AG76" s="42">
        <f t="shared" si="58"/>
        <v>0</v>
      </c>
    </row>
    <row r="77" spans="1:33" s="1" customFormat="1" ht="36" customHeight="1" x14ac:dyDescent="0.25">
      <c r="A77" s="53" t="s">
        <v>79</v>
      </c>
      <c r="B77" s="37" t="s">
        <v>65</v>
      </c>
      <c r="C77" s="31" t="s">
        <v>70</v>
      </c>
      <c r="D77" s="24" t="s">
        <v>63</v>
      </c>
      <c r="E77" s="115">
        <f>94.3+23.7</f>
        <v>118</v>
      </c>
      <c r="F77" s="26">
        <f t="shared" si="59"/>
        <v>114387.52</v>
      </c>
      <c r="G77" s="24">
        <v>13497727</v>
      </c>
      <c r="H77" s="28">
        <f t="shared" si="75"/>
        <v>13497727</v>
      </c>
      <c r="I77" s="28" t="e">
        <f>H77*#REF!</f>
        <v>#REF!</v>
      </c>
      <c r="J77" s="28" t="e">
        <f t="shared" si="76"/>
        <v>#REF!</v>
      </c>
      <c r="K77" s="28" t="e">
        <f t="shared" ref="K77" si="77">I77+J77</f>
        <v>#REF!</v>
      </c>
      <c r="L77" s="28" t="e">
        <f>K77*#REF!</f>
        <v>#REF!</v>
      </c>
      <c r="M77" s="28">
        <v>118043.99</v>
      </c>
      <c r="N77" s="24">
        <f t="shared" ref="N77" si="78">E77*M77</f>
        <v>13929190.82</v>
      </c>
      <c r="O77" s="27"/>
      <c r="T77" s="98"/>
      <c r="U77" s="99"/>
      <c r="V77" s="98"/>
      <c r="W77" s="100">
        <f t="shared" ref="W77:W128" si="79">V77*M77</f>
        <v>0</v>
      </c>
      <c r="X77" s="101"/>
      <c r="Y77" s="100"/>
      <c r="Z77" s="100">
        <v>118</v>
      </c>
      <c r="AA77" s="100">
        <f t="shared" si="54"/>
        <v>13929190.82</v>
      </c>
      <c r="AB77" s="100"/>
      <c r="AC77" s="100">
        <f t="shared" si="55"/>
        <v>0</v>
      </c>
      <c r="AD77" s="100"/>
      <c r="AE77" s="100">
        <f t="shared" si="56"/>
        <v>0</v>
      </c>
      <c r="AF77" s="128">
        <f t="shared" si="57"/>
        <v>0</v>
      </c>
      <c r="AG77" s="42">
        <f t="shared" si="58"/>
        <v>0</v>
      </c>
    </row>
    <row r="78" spans="1:33" s="1" customFormat="1" ht="36" customHeight="1" x14ac:dyDescent="0.25">
      <c r="A78" s="53" t="s">
        <v>80</v>
      </c>
      <c r="B78" s="37" t="s">
        <v>69</v>
      </c>
      <c r="C78" s="31" t="s">
        <v>68</v>
      </c>
      <c r="D78" s="24" t="s">
        <v>0</v>
      </c>
      <c r="E78" s="115">
        <f>8.3+3.5</f>
        <v>11.8</v>
      </c>
      <c r="F78" s="26">
        <f t="shared" si="59"/>
        <v>7414.07</v>
      </c>
      <c r="G78" s="24">
        <v>87486</v>
      </c>
      <c r="H78" s="28">
        <f t="shared" si="75"/>
        <v>87486</v>
      </c>
      <c r="I78" s="28" t="e">
        <f>H78*#REF!</f>
        <v>#REF!</v>
      </c>
      <c r="J78" s="28" t="e">
        <f t="shared" si="76"/>
        <v>#REF!</v>
      </c>
      <c r="K78" s="28" t="e">
        <f t="shared" ref="K78:K79" si="80">I78+J78</f>
        <v>#REF!</v>
      </c>
      <c r="L78" s="28" t="e">
        <f>K78*#REF!</f>
        <v>#REF!</v>
      </c>
      <c r="M78" s="28">
        <v>7651.06</v>
      </c>
      <c r="N78" s="24">
        <f t="shared" ref="N78" si="81">E78*M78</f>
        <v>90282.51</v>
      </c>
      <c r="O78" s="27"/>
      <c r="T78" s="98"/>
      <c r="U78" s="99"/>
      <c r="V78" s="98"/>
      <c r="W78" s="100">
        <f t="shared" si="79"/>
        <v>0</v>
      </c>
      <c r="X78" s="101"/>
      <c r="Y78" s="100"/>
      <c r="Z78" s="100">
        <v>11.8</v>
      </c>
      <c r="AA78" s="100">
        <f t="shared" si="54"/>
        <v>90282.51</v>
      </c>
      <c r="AB78" s="100"/>
      <c r="AC78" s="100">
        <f t="shared" si="55"/>
        <v>0</v>
      </c>
      <c r="AD78" s="100"/>
      <c r="AE78" s="100">
        <f t="shared" si="56"/>
        <v>0</v>
      </c>
      <c r="AF78" s="128">
        <f t="shared" si="57"/>
        <v>0</v>
      </c>
      <c r="AG78" s="42">
        <f t="shared" si="58"/>
        <v>0</v>
      </c>
    </row>
    <row r="79" spans="1:33" s="1" customFormat="1" ht="36" customHeight="1" x14ac:dyDescent="0.25">
      <c r="A79" s="53" t="s">
        <v>81</v>
      </c>
      <c r="B79" s="37" t="s">
        <v>73</v>
      </c>
      <c r="C79" s="31" t="s">
        <v>74</v>
      </c>
      <c r="D79" s="24" t="s">
        <v>0</v>
      </c>
      <c r="E79" s="115">
        <v>4.7</v>
      </c>
      <c r="F79" s="26">
        <f t="shared" si="59"/>
        <v>3655.96</v>
      </c>
      <c r="G79" s="24">
        <v>17183</v>
      </c>
      <c r="H79" s="28">
        <f t="shared" si="75"/>
        <v>17183</v>
      </c>
      <c r="I79" s="28" t="e">
        <f>H79*#REF!</f>
        <v>#REF!</v>
      </c>
      <c r="J79" s="28" t="e">
        <f t="shared" si="76"/>
        <v>#REF!</v>
      </c>
      <c r="K79" s="28" t="e">
        <f t="shared" si="80"/>
        <v>#REF!</v>
      </c>
      <c r="L79" s="28" t="e">
        <f>K79*#REF!</f>
        <v>#REF!</v>
      </c>
      <c r="M79" s="28">
        <v>3772.82</v>
      </c>
      <c r="N79" s="24">
        <f t="shared" ref="N79" si="82">E79*M79</f>
        <v>17732.25</v>
      </c>
      <c r="O79" s="27"/>
      <c r="T79" s="98"/>
      <c r="U79" s="99"/>
      <c r="V79" s="98"/>
      <c r="W79" s="100">
        <f t="shared" si="79"/>
        <v>0</v>
      </c>
      <c r="X79" s="101"/>
      <c r="Y79" s="100"/>
      <c r="Z79" s="100">
        <v>4.7</v>
      </c>
      <c r="AA79" s="100">
        <f t="shared" si="54"/>
        <v>17732.25</v>
      </c>
      <c r="AB79" s="100"/>
      <c r="AC79" s="100">
        <f t="shared" si="55"/>
        <v>0</v>
      </c>
      <c r="AD79" s="100"/>
      <c r="AE79" s="100">
        <f t="shared" si="56"/>
        <v>0</v>
      </c>
      <c r="AF79" s="128">
        <f t="shared" si="57"/>
        <v>0</v>
      </c>
      <c r="AG79" s="42">
        <f t="shared" si="58"/>
        <v>0</v>
      </c>
    </row>
    <row r="80" spans="1:33" s="1" customFormat="1" ht="36" customHeight="1" x14ac:dyDescent="0.25">
      <c r="A80" s="53" t="s">
        <v>82</v>
      </c>
      <c r="B80" s="37" t="s">
        <v>61</v>
      </c>
      <c r="C80" s="31" t="s">
        <v>64</v>
      </c>
      <c r="D80" s="24" t="s">
        <v>63</v>
      </c>
      <c r="E80" s="115">
        <f>69.29+17</f>
        <v>86.29</v>
      </c>
      <c r="F80" s="26">
        <f t="shared" si="59"/>
        <v>3780.35</v>
      </c>
      <c r="G80" s="24">
        <v>326206</v>
      </c>
      <c r="H80" s="28">
        <f t="shared" si="75"/>
        <v>326206</v>
      </c>
      <c r="I80" s="28" t="e">
        <f>H80*#REF!</f>
        <v>#REF!</v>
      </c>
      <c r="J80" s="28" t="e">
        <f t="shared" si="76"/>
        <v>#REF!</v>
      </c>
      <c r="K80" s="28" t="e">
        <f t="shared" si="60"/>
        <v>#REF!</v>
      </c>
      <c r="L80" s="28" t="e">
        <f>K80*#REF!</f>
        <v>#REF!</v>
      </c>
      <c r="M80" s="28">
        <v>3901.19</v>
      </c>
      <c r="N80" s="24">
        <f t="shared" si="61"/>
        <v>336633.69</v>
      </c>
      <c r="O80" s="27"/>
      <c r="T80" s="98"/>
      <c r="U80" s="99"/>
      <c r="V80" s="98"/>
      <c r="W80" s="100">
        <f t="shared" si="79"/>
        <v>0</v>
      </c>
      <c r="X80" s="101"/>
      <c r="Y80" s="100"/>
      <c r="Z80" s="100"/>
      <c r="AA80" s="100">
        <f t="shared" si="54"/>
        <v>0</v>
      </c>
      <c r="AB80" s="100"/>
      <c r="AC80" s="100">
        <f t="shared" si="55"/>
        <v>0</v>
      </c>
      <c r="AD80" s="100">
        <v>86.29</v>
      </c>
      <c r="AE80" s="100">
        <f t="shared" si="56"/>
        <v>336633.69</v>
      </c>
      <c r="AF80" s="128">
        <f t="shared" si="57"/>
        <v>0</v>
      </c>
      <c r="AG80" s="42">
        <f t="shared" si="58"/>
        <v>0</v>
      </c>
    </row>
    <row r="81" spans="1:33" s="1" customFormat="1" ht="36" customHeight="1" x14ac:dyDescent="0.25">
      <c r="A81" s="53" t="s">
        <v>83</v>
      </c>
      <c r="B81" s="37" t="s">
        <v>67</v>
      </c>
      <c r="C81" s="31" t="s">
        <v>66</v>
      </c>
      <c r="D81" s="24" t="s">
        <v>63</v>
      </c>
      <c r="E81" s="115">
        <f>94.3+23.7</f>
        <v>118</v>
      </c>
      <c r="F81" s="26">
        <f t="shared" si="59"/>
        <v>7177.4</v>
      </c>
      <c r="G81" s="24">
        <v>846933</v>
      </c>
      <c r="H81" s="28">
        <f t="shared" si="75"/>
        <v>846933</v>
      </c>
      <c r="I81" s="28" t="e">
        <f>H81*#REF!</f>
        <v>#REF!</v>
      </c>
      <c r="J81" s="28" t="e">
        <f t="shared" si="76"/>
        <v>#REF!</v>
      </c>
      <c r="K81" s="28" t="e">
        <f t="shared" si="60"/>
        <v>#REF!</v>
      </c>
      <c r="L81" s="28" t="e">
        <f>K81*#REF!</f>
        <v>#REF!</v>
      </c>
      <c r="M81" s="28">
        <v>7406.83</v>
      </c>
      <c r="N81" s="24">
        <f t="shared" si="61"/>
        <v>874005.94</v>
      </c>
      <c r="O81" s="27"/>
      <c r="T81" s="98"/>
      <c r="U81" s="99"/>
      <c r="V81" s="98"/>
      <c r="W81" s="100">
        <f t="shared" si="79"/>
        <v>0</v>
      </c>
      <c r="X81" s="101"/>
      <c r="Y81" s="100"/>
      <c r="Z81" s="100"/>
      <c r="AA81" s="100">
        <f t="shared" si="54"/>
        <v>0</v>
      </c>
      <c r="AB81" s="100"/>
      <c r="AC81" s="100">
        <f t="shared" si="55"/>
        <v>0</v>
      </c>
      <c r="AD81" s="100">
        <v>118</v>
      </c>
      <c r="AE81" s="100">
        <f t="shared" si="56"/>
        <v>874005.94</v>
      </c>
      <c r="AF81" s="128">
        <f t="shared" si="57"/>
        <v>0</v>
      </c>
      <c r="AG81" s="42">
        <f t="shared" si="58"/>
        <v>0</v>
      </c>
    </row>
    <row r="82" spans="1:33" s="1" customFormat="1" ht="36" customHeight="1" x14ac:dyDescent="0.25">
      <c r="A82" s="53" t="s">
        <v>84</v>
      </c>
      <c r="B82" s="37" t="s">
        <v>72</v>
      </c>
      <c r="C82" s="31" t="s">
        <v>71</v>
      </c>
      <c r="D82" s="24" t="s">
        <v>0</v>
      </c>
      <c r="E82" s="115">
        <v>11.8</v>
      </c>
      <c r="F82" s="26">
        <f t="shared" si="59"/>
        <v>1949.41</v>
      </c>
      <c r="G82" s="24">
        <v>23003</v>
      </c>
      <c r="H82" s="28">
        <f t="shared" si="75"/>
        <v>23003</v>
      </c>
      <c r="I82" s="28" t="e">
        <f>H82*#REF!</f>
        <v>#REF!</v>
      </c>
      <c r="J82" s="28" t="e">
        <f t="shared" si="76"/>
        <v>#REF!</v>
      </c>
      <c r="K82" s="28" t="e">
        <f t="shared" si="60"/>
        <v>#REF!</v>
      </c>
      <c r="L82" s="28" t="e">
        <f>K82*#REF!</f>
        <v>#REF!</v>
      </c>
      <c r="M82" s="28">
        <v>2011.72</v>
      </c>
      <c r="N82" s="24">
        <f t="shared" si="61"/>
        <v>23738.3</v>
      </c>
      <c r="O82" s="27"/>
      <c r="T82" s="98"/>
      <c r="U82" s="99"/>
      <c r="V82" s="98"/>
      <c r="W82" s="100">
        <f t="shared" si="79"/>
        <v>0</v>
      </c>
      <c r="X82" s="101"/>
      <c r="Y82" s="100"/>
      <c r="Z82" s="100"/>
      <c r="AA82" s="100">
        <f t="shared" si="54"/>
        <v>0</v>
      </c>
      <c r="AB82" s="100"/>
      <c r="AC82" s="100">
        <f t="shared" si="55"/>
        <v>0</v>
      </c>
      <c r="AD82" s="100">
        <v>11.8</v>
      </c>
      <c r="AE82" s="100">
        <f t="shared" si="56"/>
        <v>23738.3</v>
      </c>
      <c r="AF82" s="128">
        <f t="shared" si="57"/>
        <v>0</v>
      </c>
      <c r="AG82" s="42">
        <f t="shared" si="58"/>
        <v>0</v>
      </c>
    </row>
    <row r="83" spans="1:33" s="1" customFormat="1" ht="36" customHeight="1" x14ac:dyDescent="0.25">
      <c r="A83" s="53" t="s">
        <v>85</v>
      </c>
      <c r="B83" s="37" t="s">
        <v>73</v>
      </c>
      <c r="C83" s="31" t="s">
        <v>75</v>
      </c>
      <c r="D83" s="24" t="s">
        <v>0</v>
      </c>
      <c r="E83" s="115">
        <v>4.7</v>
      </c>
      <c r="F83" s="26">
        <f t="shared" si="59"/>
        <v>712.77</v>
      </c>
      <c r="G83" s="24">
        <v>3350</v>
      </c>
      <c r="H83" s="28">
        <f t="shared" si="75"/>
        <v>3350</v>
      </c>
      <c r="I83" s="28" t="e">
        <f>H83*#REF!</f>
        <v>#REF!</v>
      </c>
      <c r="J83" s="28" t="e">
        <f t="shared" si="76"/>
        <v>#REF!</v>
      </c>
      <c r="K83" s="28" t="e">
        <f t="shared" si="60"/>
        <v>#REF!</v>
      </c>
      <c r="L83" s="28" t="e">
        <f>K83*#REF!</f>
        <v>#REF!</v>
      </c>
      <c r="M83" s="28">
        <v>735.55</v>
      </c>
      <c r="N83" s="24">
        <f t="shared" si="61"/>
        <v>3457.09</v>
      </c>
      <c r="O83" s="27"/>
      <c r="T83" s="98"/>
      <c r="U83" s="99"/>
      <c r="V83" s="98"/>
      <c r="W83" s="100">
        <f t="shared" si="79"/>
        <v>0</v>
      </c>
      <c r="X83" s="101"/>
      <c r="Y83" s="100"/>
      <c r="Z83" s="100"/>
      <c r="AA83" s="100">
        <f t="shared" si="54"/>
        <v>0</v>
      </c>
      <c r="AB83" s="100"/>
      <c r="AC83" s="100">
        <f t="shared" si="55"/>
        <v>0</v>
      </c>
      <c r="AD83" s="100">
        <v>4.7</v>
      </c>
      <c r="AE83" s="100">
        <f t="shared" si="56"/>
        <v>3457.09</v>
      </c>
      <c r="AF83" s="128">
        <f t="shared" si="57"/>
        <v>0</v>
      </c>
      <c r="AG83" s="42">
        <f t="shared" si="58"/>
        <v>0</v>
      </c>
    </row>
    <row r="84" spans="1:33" s="140" customFormat="1" ht="36" customHeight="1" x14ac:dyDescent="0.25">
      <c r="A84" s="132" t="s">
        <v>76</v>
      </c>
      <c r="B84" s="133" t="s">
        <v>77</v>
      </c>
      <c r="C84" s="147" t="s">
        <v>78</v>
      </c>
      <c r="D84" s="148"/>
      <c r="E84" s="136"/>
      <c r="F84" s="137"/>
      <c r="G84" s="135"/>
      <c r="H84" s="138"/>
      <c r="I84" s="138" t="e">
        <f>H84*#REF!</f>
        <v>#REF!</v>
      </c>
      <c r="J84" s="138"/>
      <c r="K84" s="138"/>
      <c r="L84" s="138"/>
      <c r="M84" s="138"/>
      <c r="N84" s="135"/>
      <c r="O84" s="139"/>
      <c r="T84" s="141"/>
      <c r="U84" s="142"/>
      <c r="V84" s="141"/>
      <c r="W84" s="143"/>
      <c r="X84" s="144"/>
      <c r="Y84" s="143"/>
      <c r="Z84" s="143"/>
      <c r="AA84" s="143">
        <f t="shared" si="54"/>
        <v>0</v>
      </c>
      <c r="AB84" s="143"/>
      <c r="AC84" s="143">
        <f t="shared" si="55"/>
        <v>0</v>
      </c>
      <c r="AD84" s="143"/>
      <c r="AE84" s="143">
        <f t="shared" si="56"/>
        <v>0</v>
      </c>
      <c r="AF84" s="145">
        <f t="shared" si="57"/>
        <v>0</v>
      </c>
      <c r="AG84" s="146">
        <f t="shared" si="58"/>
        <v>0</v>
      </c>
    </row>
    <row r="85" spans="1:33" s="1" customFormat="1" ht="36" customHeight="1" x14ac:dyDescent="0.25">
      <c r="A85" s="53" t="s">
        <v>86</v>
      </c>
      <c r="B85" s="37" t="s">
        <v>95</v>
      </c>
      <c r="C85" s="31" t="s">
        <v>94</v>
      </c>
      <c r="D85" s="24" t="s">
        <v>63</v>
      </c>
      <c r="E85" s="115">
        <f>78+10+85.1</f>
        <v>173.1</v>
      </c>
      <c r="F85" s="26">
        <f t="shared" si="59"/>
        <v>20753.45</v>
      </c>
      <c r="G85" s="24">
        <v>3592423</v>
      </c>
      <c r="H85" s="28">
        <f t="shared" ref="H85:H92" si="83">G85*$P$14</f>
        <v>3592423</v>
      </c>
      <c r="I85" s="28" t="e">
        <f>H85*#REF!</f>
        <v>#REF!</v>
      </c>
      <c r="J85" s="28" t="e">
        <f t="shared" ref="J85:J92" si="84">I85*$R$14/$S$14</f>
        <v>#REF!</v>
      </c>
      <c r="K85" s="28" t="e">
        <f t="shared" si="60"/>
        <v>#REF!</v>
      </c>
      <c r="L85" s="28" t="e">
        <f>K85*#REF!</f>
        <v>#REF!</v>
      </c>
      <c r="M85" s="28">
        <v>21416.86</v>
      </c>
      <c r="N85" s="24">
        <f t="shared" si="61"/>
        <v>3707258.47</v>
      </c>
      <c r="O85" s="27"/>
      <c r="T85" s="98"/>
      <c r="U85" s="99"/>
      <c r="V85" s="98"/>
      <c r="W85" s="100">
        <f t="shared" si="79"/>
        <v>0</v>
      </c>
      <c r="X85" s="101"/>
      <c r="Y85" s="100"/>
      <c r="Z85" s="100">
        <v>173.1</v>
      </c>
      <c r="AA85" s="100">
        <f t="shared" si="54"/>
        <v>3707258.47</v>
      </c>
      <c r="AB85" s="100"/>
      <c r="AC85" s="100">
        <f t="shared" si="55"/>
        <v>0</v>
      </c>
      <c r="AD85" s="100"/>
      <c r="AE85" s="100">
        <f t="shared" si="56"/>
        <v>0</v>
      </c>
      <c r="AF85" s="128">
        <f t="shared" si="57"/>
        <v>0</v>
      </c>
      <c r="AG85" s="42">
        <f t="shared" si="58"/>
        <v>0</v>
      </c>
    </row>
    <row r="86" spans="1:33" s="1" customFormat="1" ht="36" customHeight="1" x14ac:dyDescent="0.25">
      <c r="A86" s="53" t="s">
        <v>87</v>
      </c>
      <c r="B86" s="37" t="s">
        <v>97</v>
      </c>
      <c r="C86" s="31" t="s">
        <v>70</v>
      </c>
      <c r="D86" s="24" t="s">
        <v>63</v>
      </c>
      <c r="E86" s="115">
        <f>70.4+18.7</f>
        <v>89.1</v>
      </c>
      <c r="F86" s="26">
        <f t="shared" si="59"/>
        <v>113436.87</v>
      </c>
      <c r="G86" s="24">
        <v>10107225</v>
      </c>
      <c r="H86" s="28">
        <f t="shared" si="83"/>
        <v>10107225</v>
      </c>
      <c r="I86" s="28" t="e">
        <f>H86*#REF!</f>
        <v>#REF!</v>
      </c>
      <c r="J86" s="28" t="e">
        <f t="shared" si="84"/>
        <v>#REF!</v>
      </c>
      <c r="K86" s="28" t="e">
        <f t="shared" si="60"/>
        <v>#REF!</v>
      </c>
      <c r="L86" s="28" t="e">
        <f>K86*#REF!</f>
        <v>#REF!</v>
      </c>
      <c r="M86" s="28">
        <v>117062.95</v>
      </c>
      <c r="N86" s="24">
        <f t="shared" si="61"/>
        <v>10430308.85</v>
      </c>
      <c r="O86" s="27"/>
      <c r="T86" s="98"/>
      <c r="U86" s="99"/>
      <c r="V86" s="98"/>
      <c r="W86" s="100">
        <f t="shared" si="79"/>
        <v>0</v>
      </c>
      <c r="X86" s="101"/>
      <c r="Y86" s="100"/>
      <c r="Z86" s="100">
        <v>89.1</v>
      </c>
      <c r="AA86" s="100">
        <f t="shared" si="54"/>
        <v>10430308.85</v>
      </c>
      <c r="AB86" s="100"/>
      <c r="AC86" s="100">
        <f t="shared" si="55"/>
        <v>0</v>
      </c>
      <c r="AD86" s="100"/>
      <c r="AE86" s="100">
        <f t="shared" si="56"/>
        <v>0</v>
      </c>
      <c r="AF86" s="128">
        <f t="shared" si="57"/>
        <v>0</v>
      </c>
      <c r="AG86" s="42">
        <f t="shared" si="58"/>
        <v>0</v>
      </c>
    </row>
    <row r="87" spans="1:33" s="1" customFormat="1" ht="36" customHeight="1" x14ac:dyDescent="0.25">
      <c r="A87" s="53" t="s">
        <v>88</v>
      </c>
      <c r="B87" s="37" t="s">
        <v>99</v>
      </c>
      <c r="C87" s="31" t="s">
        <v>68</v>
      </c>
      <c r="D87" s="24" t="s">
        <v>0</v>
      </c>
      <c r="E87" s="115">
        <f>8.3+3.5</f>
        <v>11.8</v>
      </c>
      <c r="F87" s="26">
        <f t="shared" si="59"/>
        <v>7414.07</v>
      </c>
      <c r="G87" s="24">
        <v>87486</v>
      </c>
      <c r="H87" s="28">
        <f t="shared" si="83"/>
        <v>87486</v>
      </c>
      <c r="I87" s="28" t="e">
        <f>H87*#REF!</f>
        <v>#REF!</v>
      </c>
      <c r="J87" s="28" t="e">
        <f t="shared" si="84"/>
        <v>#REF!</v>
      </c>
      <c r="K87" s="28" t="e">
        <f t="shared" si="60"/>
        <v>#REF!</v>
      </c>
      <c r="L87" s="28" t="e">
        <f>K87*#REF!</f>
        <v>#REF!</v>
      </c>
      <c r="M87" s="28">
        <v>7651.06</v>
      </c>
      <c r="N87" s="24">
        <f t="shared" si="61"/>
        <v>90282.51</v>
      </c>
      <c r="O87" s="27"/>
      <c r="T87" s="98"/>
      <c r="U87" s="99"/>
      <c r="V87" s="98"/>
      <c r="W87" s="100">
        <f t="shared" si="79"/>
        <v>0</v>
      </c>
      <c r="X87" s="101"/>
      <c r="Y87" s="100"/>
      <c r="Z87" s="100">
        <v>11.8</v>
      </c>
      <c r="AA87" s="100">
        <f t="shared" si="54"/>
        <v>90282.51</v>
      </c>
      <c r="AB87" s="100"/>
      <c r="AC87" s="100">
        <f t="shared" si="55"/>
        <v>0</v>
      </c>
      <c r="AD87" s="100"/>
      <c r="AE87" s="100">
        <f t="shared" si="56"/>
        <v>0</v>
      </c>
      <c r="AF87" s="128">
        <f t="shared" si="57"/>
        <v>0</v>
      </c>
      <c r="AG87" s="42">
        <f t="shared" si="58"/>
        <v>0</v>
      </c>
    </row>
    <row r="88" spans="1:33" s="1" customFormat="1" ht="36" customHeight="1" x14ac:dyDescent="0.25">
      <c r="A88" s="53" t="s">
        <v>89</v>
      </c>
      <c r="B88" s="37" t="s">
        <v>73</v>
      </c>
      <c r="C88" s="31" t="s">
        <v>74</v>
      </c>
      <c r="D88" s="24" t="s">
        <v>0</v>
      </c>
      <c r="E88" s="115">
        <v>4.7</v>
      </c>
      <c r="F88" s="26">
        <f t="shared" si="59"/>
        <v>3655.96</v>
      </c>
      <c r="G88" s="24">
        <v>17183</v>
      </c>
      <c r="H88" s="28">
        <f t="shared" si="83"/>
        <v>17183</v>
      </c>
      <c r="I88" s="28" t="e">
        <f>H88*#REF!</f>
        <v>#REF!</v>
      </c>
      <c r="J88" s="28" t="e">
        <f t="shared" si="84"/>
        <v>#REF!</v>
      </c>
      <c r="K88" s="28" t="e">
        <f t="shared" si="60"/>
        <v>#REF!</v>
      </c>
      <c r="L88" s="28" t="e">
        <f>K88*#REF!</f>
        <v>#REF!</v>
      </c>
      <c r="M88" s="28">
        <v>3772.82</v>
      </c>
      <c r="N88" s="24">
        <f t="shared" si="61"/>
        <v>17732.25</v>
      </c>
      <c r="O88" s="27"/>
      <c r="T88" s="98"/>
      <c r="U88" s="99"/>
      <c r="V88" s="98"/>
      <c r="W88" s="100">
        <f t="shared" si="79"/>
        <v>0</v>
      </c>
      <c r="X88" s="101"/>
      <c r="Y88" s="100"/>
      <c r="Z88" s="100">
        <v>4.7</v>
      </c>
      <c r="AA88" s="100">
        <f t="shared" si="54"/>
        <v>17732.25</v>
      </c>
      <c r="AB88" s="100"/>
      <c r="AC88" s="100">
        <f t="shared" si="55"/>
        <v>0</v>
      </c>
      <c r="AD88" s="100"/>
      <c r="AE88" s="100">
        <f t="shared" si="56"/>
        <v>0</v>
      </c>
      <c r="AF88" s="128">
        <f t="shared" si="57"/>
        <v>0</v>
      </c>
      <c r="AG88" s="42">
        <f t="shared" si="58"/>
        <v>0</v>
      </c>
    </row>
    <row r="89" spans="1:33" s="1" customFormat="1" ht="36" customHeight="1" x14ac:dyDescent="0.25">
      <c r="A89" s="53" t="s">
        <v>90</v>
      </c>
      <c r="B89" s="37" t="s">
        <v>96</v>
      </c>
      <c r="C89" s="31" t="s">
        <v>64</v>
      </c>
      <c r="D89" s="24" t="s">
        <v>63</v>
      </c>
      <c r="E89" s="115">
        <f>78+10+85.1</f>
        <v>173.1</v>
      </c>
      <c r="F89" s="26">
        <f t="shared" si="59"/>
        <v>3279.84</v>
      </c>
      <c r="G89" s="24">
        <v>567740</v>
      </c>
      <c r="H89" s="28">
        <f t="shared" si="83"/>
        <v>567740</v>
      </c>
      <c r="I89" s="28" t="e">
        <f>H89*#REF!</f>
        <v>#REF!</v>
      </c>
      <c r="J89" s="28" t="e">
        <f t="shared" si="84"/>
        <v>#REF!</v>
      </c>
      <c r="K89" s="28" t="e">
        <f t="shared" si="60"/>
        <v>#REF!</v>
      </c>
      <c r="L89" s="28" t="e">
        <f>K89*#REF!</f>
        <v>#REF!</v>
      </c>
      <c r="M89" s="28">
        <v>3384.68</v>
      </c>
      <c r="N89" s="24">
        <f t="shared" si="61"/>
        <v>585888.11</v>
      </c>
      <c r="O89" s="27"/>
      <c r="T89" s="98"/>
      <c r="U89" s="99"/>
      <c r="V89" s="98"/>
      <c r="W89" s="100">
        <f t="shared" si="79"/>
        <v>0</v>
      </c>
      <c r="X89" s="101"/>
      <c r="Y89" s="100"/>
      <c r="Z89" s="100"/>
      <c r="AA89" s="100">
        <f t="shared" si="54"/>
        <v>0</v>
      </c>
      <c r="AB89" s="100"/>
      <c r="AC89" s="100">
        <f t="shared" si="55"/>
        <v>0</v>
      </c>
      <c r="AD89" s="100">
        <v>173.1</v>
      </c>
      <c r="AE89" s="100">
        <f t="shared" si="56"/>
        <v>585888.11</v>
      </c>
      <c r="AF89" s="128">
        <f t="shared" si="57"/>
        <v>0</v>
      </c>
      <c r="AG89" s="42">
        <f t="shared" si="58"/>
        <v>0</v>
      </c>
    </row>
    <row r="90" spans="1:33" s="1" customFormat="1" ht="36" customHeight="1" x14ac:dyDescent="0.25">
      <c r="A90" s="53" t="s">
        <v>91</v>
      </c>
      <c r="B90" s="37" t="s">
        <v>98</v>
      </c>
      <c r="C90" s="31" t="s">
        <v>66</v>
      </c>
      <c r="D90" s="24" t="s">
        <v>63</v>
      </c>
      <c r="E90" s="115">
        <f>70.4+18.7</f>
        <v>89.1</v>
      </c>
      <c r="F90" s="26">
        <f t="shared" si="59"/>
        <v>7185.04</v>
      </c>
      <c r="G90" s="24">
        <v>640187</v>
      </c>
      <c r="H90" s="28">
        <f t="shared" si="83"/>
        <v>640187</v>
      </c>
      <c r="I90" s="28" t="e">
        <f>H90*#REF!</f>
        <v>#REF!</v>
      </c>
      <c r="J90" s="28" t="e">
        <f t="shared" si="84"/>
        <v>#REF!</v>
      </c>
      <c r="K90" s="28" t="e">
        <f t="shared" si="60"/>
        <v>#REF!</v>
      </c>
      <c r="L90" s="28" t="e">
        <f>K90*#REF!</f>
        <v>#REF!</v>
      </c>
      <c r="M90" s="28">
        <v>7414.71</v>
      </c>
      <c r="N90" s="24">
        <f t="shared" si="61"/>
        <v>660650.66</v>
      </c>
      <c r="O90" s="27"/>
      <c r="T90" s="98"/>
      <c r="U90" s="99"/>
      <c r="V90" s="98"/>
      <c r="W90" s="100">
        <f t="shared" si="79"/>
        <v>0</v>
      </c>
      <c r="X90" s="101"/>
      <c r="Y90" s="100"/>
      <c r="Z90" s="100"/>
      <c r="AA90" s="100">
        <f t="shared" si="54"/>
        <v>0</v>
      </c>
      <c r="AB90" s="100"/>
      <c r="AC90" s="100">
        <f t="shared" si="55"/>
        <v>0</v>
      </c>
      <c r="AD90" s="100">
        <v>89.1</v>
      </c>
      <c r="AE90" s="100">
        <f t="shared" si="56"/>
        <v>660650.66</v>
      </c>
      <c r="AF90" s="128">
        <f t="shared" si="57"/>
        <v>0</v>
      </c>
      <c r="AG90" s="42">
        <f t="shared" si="58"/>
        <v>0</v>
      </c>
    </row>
    <row r="91" spans="1:33" s="1" customFormat="1" ht="36" customHeight="1" x14ac:dyDescent="0.25">
      <c r="A91" s="53" t="s">
        <v>92</v>
      </c>
      <c r="B91" s="37" t="s">
        <v>100</v>
      </c>
      <c r="C91" s="31" t="s">
        <v>71</v>
      </c>
      <c r="D91" s="24" t="s">
        <v>0</v>
      </c>
      <c r="E91" s="115">
        <f>8.3+3.5</f>
        <v>11.8</v>
      </c>
      <c r="F91" s="26">
        <f t="shared" si="59"/>
        <v>1949.41</v>
      </c>
      <c r="G91" s="24">
        <v>23003</v>
      </c>
      <c r="H91" s="28">
        <f t="shared" si="83"/>
        <v>23003</v>
      </c>
      <c r="I91" s="28" t="e">
        <f>H91*#REF!</f>
        <v>#REF!</v>
      </c>
      <c r="J91" s="28" t="e">
        <f t="shared" si="84"/>
        <v>#REF!</v>
      </c>
      <c r="K91" s="28" t="e">
        <f t="shared" ref="K91" si="85">I91+J91</f>
        <v>#REF!</v>
      </c>
      <c r="L91" s="28" t="e">
        <f>K91*#REF!</f>
        <v>#REF!</v>
      </c>
      <c r="M91" s="28">
        <v>2011.72</v>
      </c>
      <c r="N91" s="24">
        <f t="shared" ref="N91" si="86">E91*M91</f>
        <v>23738.3</v>
      </c>
      <c r="O91" s="27"/>
      <c r="T91" s="98"/>
      <c r="U91" s="99"/>
      <c r="V91" s="98"/>
      <c r="W91" s="100">
        <f t="shared" si="79"/>
        <v>0</v>
      </c>
      <c r="X91" s="101"/>
      <c r="Y91" s="100"/>
      <c r="Z91" s="100"/>
      <c r="AA91" s="100">
        <f t="shared" si="54"/>
        <v>0</v>
      </c>
      <c r="AB91" s="100"/>
      <c r="AC91" s="100">
        <f t="shared" si="55"/>
        <v>0</v>
      </c>
      <c r="AD91" s="100">
        <v>11.8</v>
      </c>
      <c r="AE91" s="100">
        <f t="shared" si="56"/>
        <v>23738.3</v>
      </c>
      <c r="AF91" s="128">
        <f t="shared" si="57"/>
        <v>0</v>
      </c>
      <c r="AG91" s="42">
        <f t="shared" si="58"/>
        <v>0</v>
      </c>
    </row>
    <row r="92" spans="1:33" s="21" customFormat="1" ht="36" customHeight="1" x14ac:dyDescent="0.25">
      <c r="A92" s="53" t="s">
        <v>93</v>
      </c>
      <c r="B92" s="37" t="s">
        <v>73</v>
      </c>
      <c r="C92" s="31" t="s">
        <v>75</v>
      </c>
      <c r="D92" s="24" t="s">
        <v>0</v>
      </c>
      <c r="E92" s="115">
        <v>4.7</v>
      </c>
      <c r="F92" s="26">
        <f t="shared" ref="F92:F100" si="87">G92/E92</f>
        <v>712.77</v>
      </c>
      <c r="G92" s="24">
        <v>3350</v>
      </c>
      <c r="H92" s="28">
        <f t="shared" si="83"/>
        <v>3350</v>
      </c>
      <c r="I92" s="28" t="e">
        <f>H92*#REF!</f>
        <v>#REF!</v>
      </c>
      <c r="J92" s="28" t="e">
        <f t="shared" si="84"/>
        <v>#REF!</v>
      </c>
      <c r="K92" s="28" t="e">
        <f t="shared" ref="K92" si="88">I92+J92</f>
        <v>#REF!</v>
      </c>
      <c r="L92" s="28" t="e">
        <f>K92*#REF!</f>
        <v>#REF!</v>
      </c>
      <c r="M92" s="28">
        <v>735.55</v>
      </c>
      <c r="N92" s="24">
        <f t="shared" ref="N92" si="89">E92*M92</f>
        <v>3457.09</v>
      </c>
      <c r="O92" s="27"/>
      <c r="T92" s="98"/>
      <c r="U92" s="99"/>
      <c r="V92" s="98"/>
      <c r="W92" s="100">
        <f t="shared" si="79"/>
        <v>0</v>
      </c>
      <c r="X92" s="101"/>
      <c r="Y92" s="100"/>
      <c r="Z92" s="100"/>
      <c r="AA92" s="100">
        <f t="shared" si="54"/>
        <v>0</v>
      </c>
      <c r="AB92" s="100"/>
      <c r="AC92" s="100">
        <f t="shared" si="55"/>
        <v>0</v>
      </c>
      <c r="AD92" s="100">
        <v>4.7</v>
      </c>
      <c r="AE92" s="100">
        <f t="shared" si="56"/>
        <v>3457.09</v>
      </c>
      <c r="AF92" s="128">
        <f t="shared" si="57"/>
        <v>0</v>
      </c>
      <c r="AG92" s="42">
        <f t="shared" si="58"/>
        <v>0</v>
      </c>
    </row>
    <row r="93" spans="1:33" s="153" customFormat="1" ht="36" customHeight="1" x14ac:dyDescent="0.25">
      <c r="A93" s="132" t="s">
        <v>101</v>
      </c>
      <c r="B93" s="133" t="s">
        <v>113</v>
      </c>
      <c r="C93" s="147" t="s">
        <v>110</v>
      </c>
      <c r="D93" s="148"/>
      <c r="E93" s="161"/>
      <c r="F93" s="162"/>
      <c r="G93" s="163"/>
      <c r="H93" s="138"/>
      <c r="I93" s="138" t="e">
        <f>H93*#REF!</f>
        <v>#REF!</v>
      </c>
      <c r="J93" s="138"/>
      <c r="K93" s="138"/>
      <c r="L93" s="138"/>
      <c r="M93" s="138"/>
      <c r="N93" s="135"/>
      <c r="O93" s="164"/>
      <c r="T93" s="141"/>
      <c r="U93" s="142"/>
      <c r="V93" s="141"/>
      <c r="W93" s="143"/>
      <c r="X93" s="144"/>
      <c r="Y93" s="143"/>
      <c r="Z93" s="143"/>
      <c r="AA93" s="143">
        <f t="shared" si="54"/>
        <v>0</v>
      </c>
      <c r="AB93" s="143"/>
      <c r="AC93" s="143">
        <f t="shared" si="55"/>
        <v>0</v>
      </c>
      <c r="AD93" s="143"/>
      <c r="AE93" s="143">
        <f t="shared" si="56"/>
        <v>0</v>
      </c>
      <c r="AF93" s="145">
        <f t="shared" si="57"/>
        <v>0</v>
      </c>
      <c r="AG93" s="146">
        <f t="shared" si="58"/>
        <v>0</v>
      </c>
    </row>
    <row r="94" spans="1:33" s="1" customFormat="1" ht="36" customHeight="1" x14ac:dyDescent="0.25">
      <c r="A94" s="53" t="s">
        <v>102</v>
      </c>
      <c r="B94" s="37" t="s">
        <v>112</v>
      </c>
      <c r="C94" s="31" t="s">
        <v>111</v>
      </c>
      <c r="D94" s="24" t="s">
        <v>63</v>
      </c>
      <c r="E94" s="115">
        <f>17.4+20.8</f>
        <v>38.200000000000003</v>
      </c>
      <c r="F94" s="26">
        <f t="shared" si="87"/>
        <v>20373.349999999999</v>
      </c>
      <c r="G94" s="24">
        <v>778262</v>
      </c>
      <c r="H94" s="28">
        <f t="shared" ref="H94:H101" si="90">G94*$P$14</f>
        <v>778262</v>
      </c>
      <c r="I94" s="28" t="e">
        <f>H94*#REF!</f>
        <v>#REF!</v>
      </c>
      <c r="J94" s="28" t="e">
        <f t="shared" ref="J94:J101" si="91">I94*$R$14/$S$14</f>
        <v>#REF!</v>
      </c>
      <c r="K94" s="28" t="e">
        <f t="shared" ref="K94:K101" si="92">I94+J94</f>
        <v>#REF!</v>
      </c>
      <c r="L94" s="28" t="e">
        <f>K94*#REF!</f>
        <v>#REF!</v>
      </c>
      <c r="M94" s="28">
        <v>21024.6</v>
      </c>
      <c r="N94" s="24">
        <f t="shared" ref="N94:N101" si="93">E94*M94</f>
        <v>803139.72</v>
      </c>
      <c r="O94" s="27"/>
      <c r="T94" s="98"/>
      <c r="U94" s="99"/>
      <c r="V94" s="98"/>
      <c r="W94" s="100">
        <f t="shared" si="79"/>
        <v>0</v>
      </c>
      <c r="X94" s="101"/>
      <c r="Y94" s="100"/>
      <c r="Z94" s="100"/>
      <c r="AA94" s="100">
        <f t="shared" si="54"/>
        <v>0</v>
      </c>
      <c r="AB94" s="100">
        <v>38.200000000000003</v>
      </c>
      <c r="AC94" s="100">
        <f t="shared" si="55"/>
        <v>803139.72</v>
      </c>
      <c r="AD94" s="100"/>
      <c r="AE94" s="100">
        <f t="shared" si="56"/>
        <v>0</v>
      </c>
      <c r="AF94" s="128">
        <f t="shared" si="57"/>
        <v>0</v>
      </c>
      <c r="AG94" s="42">
        <f t="shared" si="58"/>
        <v>0</v>
      </c>
    </row>
    <row r="95" spans="1:33" s="1" customFormat="1" ht="36" customHeight="1" x14ac:dyDescent="0.25">
      <c r="A95" s="53" t="s">
        <v>103</v>
      </c>
      <c r="B95" s="37" t="s">
        <v>115</v>
      </c>
      <c r="C95" s="31" t="s">
        <v>70</v>
      </c>
      <c r="D95" s="24" t="s">
        <v>63</v>
      </c>
      <c r="E95" s="115">
        <f>22.2+8.6</f>
        <v>30.8</v>
      </c>
      <c r="F95" s="26">
        <f t="shared" si="87"/>
        <v>106135.81</v>
      </c>
      <c r="G95" s="24">
        <v>3268983</v>
      </c>
      <c r="H95" s="28">
        <f t="shared" si="90"/>
        <v>3268983</v>
      </c>
      <c r="I95" s="28" t="e">
        <f>H95*#REF!</f>
        <v>#REF!</v>
      </c>
      <c r="J95" s="28" t="e">
        <f t="shared" si="91"/>
        <v>#REF!</v>
      </c>
      <c r="K95" s="28" t="e">
        <f t="shared" si="92"/>
        <v>#REF!</v>
      </c>
      <c r="L95" s="28" t="e">
        <f>K95*#REF!</f>
        <v>#REF!</v>
      </c>
      <c r="M95" s="28">
        <v>109528.51</v>
      </c>
      <c r="N95" s="24">
        <f t="shared" si="93"/>
        <v>3373478.11</v>
      </c>
      <c r="O95" s="27"/>
      <c r="T95" s="98"/>
      <c r="U95" s="99"/>
      <c r="V95" s="98"/>
      <c r="W95" s="100">
        <f t="shared" si="79"/>
        <v>0</v>
      </c>
      <c r="X95" s="101"/>
      <c r="Y95" s="100"/>
      <c r="Z95" s="100"/>
      <c r="AA95" s="100">
        <f t="shared" si="54"/>
        <v>0</v>
      </c>
      <c r="AB95" s="100">
        <v>30.8</v>
      </c>
      <c r="AC95" s="100">
        <f t="shared" si="55"/>
        <v>3373478.11</v>
      </c>
      <c r="AD95" s="100"/>
      <c r="AE95" s="100">
        <f t="shared" si="56"/>
        <v>0</v>
      </c>
      <c r="AF95" s="128">
        <f t="shared" si="57"/>
        <v>0</v>
      </c>
      <c r="AG95" s="42">
        <f t="shared" si="58"/>
        <v>0</v>
      </c>
    </row>
    <row r="96" spans="1:33" s="1" customFormat="1" ht="36" customHeight="1" x14ac:dyDescent="0.25">
      <c r="A96" s="53" t="s">
        <v>104</v>
      </c>
      <c r="B96" s="37" t="s">
        <v>116</v>
      </c>
      <c r="C96" s="31" t="s">
        <v>68</v>
      </c>
      <c r="D96" s="24" t="s">
        <v>0</v>
      </c>
      <c r="E96" s="115">
        <f>8.3+3.5</f>
        <v>11.8</v>
      </c>
      <c r="F96" s="26">
        <f t="shared" si="87"/>
        <v>7414.07</v>
      </c>
      <c r="G96" s="24">
        <v>87486</v>
      </c>
      <c r="H96" s="28">
        <f t="shared" si="90"/>
        <v>87486</v>
      </c>
      <c r="I96" s="28" t="e">
        <f>H96*#REF!</f>
        <v>#REF!</v>
      </c>
      <c r="J96" s="28" t="e">
        <f t="shared" si="91"/>
        <v>#REF!</v>
      </c>
      <c r="K96" s="28" t="e">
        <f t="shared" si="92"/>
        <v>#REF!</v>
      </c>
      <c r="L96" s="28" t="e">
        <f>K96*#REF!</f>
        <v>#REF!</v>
      </c>
      <c r="M96" s="28">
        <v>7651.06</v>
      </c>
      <c r="N96" s="24">
        <f t="shared" si="93"/>
        <v>90282.51</v>
      </c>
      <c r="O96" s="27"/>
      <c r="T96" s="98"/>
      <c r="U96" s="99"/>
      <c r="V96" s="98"/>
      <c r="W96" s="100">
        <f t="shared" si="79"/>
        <v>0</v>
      </c>
      <c r="X96" s="101"/>
      <c r="Y96" s="100"/>
      <c r="Z96" s="100"/>
      <c r="AA96" s="100">
        <f t="shared" si="54"/>
        <v>0</v>
      </c>
      <c r="AB96" s="100">
        <v>11.8</v>
      </c>
      <c r="AC96" s="100">
        <f t="shared" si="55"/>
        <v>90282.51</v>
      </c>
      <c r="AD96" s="100"/>
      <c r="AE96" s="100">
        <f t="shared" si="56"/>
        <v>0</v>
      </c>
      <c r="AF96" s="128">
        <f t="shared" si="57"/>
        <v>0</v>
      </c>
      <c r="AG96" s="42">
        <f t="shared" si="58"/>
        <v>0</v>
      </c>
    </row>
    <row r="97" spans="1:33" s="1" customFormat="1" ht="36" customHeight="1" x14ac:dyDescent="0.25">
      <c r="A97" s="53" t="s">
        <v>105</v>
      </c>
      <c r="B97" s="37" t="s">
        <v>119</v>
      </c>
      <c r="C97" s="31" t="s">
        <v>74</v>
      </c>
      <c r="D97" s="24" t="s">
        <v>0</v>
      </c>
      <c r="E97" s="115">
        <v>4.7</v>
      </c>
      <c r="F97" s="26">
        <f t="shared" si="87"/>
        <v>3655.96</v>
      </c>
      <c r="G97" s="24">
        <v>17183</v>
      </c>
      <c r="H97" s="28">
        <f t="shared" si="90"/>
        <v>17183</v>
      </c>
      <c r="I97" s="28" t="e">
        <f>H97*#REF!</f>
        <v>#REF!</v>
      </c>
      <c r="J97" s="28" t="e">
        <f t="shared" si="91"/>
        <v>#REF!</v>
      </c>
      <c r="K97" s="28" t="e">
        <f t="shared" si="92"/>
        <v>#REF!</v>
      </c>
      <c r="L97" s="28" t="e">
        <f>K97*#REF!</f>
        <v>#REF!</v>
      </c>
      <c r="M97" s="28">
        <v>3772.82</v>
      </c>
      <c r="N97" s="24">
        <f t="shared" si="93"/>
        <v>17732.25</v>
      </c>
      <c r="O97" s="27"/>
      <c r="T97" s="98"/>
      <c r="U97" s="99"/>
      <c r="V97" s="98"/>
      <c r="W97" s="100">
        <f t="shared" si="79"/>
        <v>0</v>
      </c>
      <c r="X97" s="101"/>
      <c r="Y97" s="100"/>
      <c r="Z97" s="100"/>
      <c r="AA97" s="100">
        <f t="shared" si="54"/>
        <v>0</v>
      </c>
      <c r="AB97" s="100">
        <v>4.7</v>
      </c>
      <c r="AC97" s="100">
        <f t="shared" si="55"/>
        <v>17732.25</v>
      </c>
      <c r="AD97" s="100"/>
      <c r="AE97" s="100">
        <f t="shared" si="56"/>
        <v>0</v>
      </c>
      <c r="AF97" s="128">
        <f t="shared" si="57"/>
        <v>0</v>
      </c>
      <c r="AG97" s="42">
        <f t="shared" si="58"/>
        <v>0</v>
      </c>
    </row>
    <row r="98" spans="1:33" s="1" customFormat="1" ht="36" customHeight="1" x14ac:dyDescent="0.25">
      <c r="A98" s="53" t="s">
        <v>106</v>
      </c>
      <c r="B98" s="37" t="s">
        <v>114</v>
      </c>
      <c r="C98" s="31" t="s">
        <v>64</v>
      </c>
      <c r="D98" s="24" t="s">
        <v>63</v>
      </c>
      <c r="E98" s="115">
        <f>17.4+20.8</f>
        <v>38.200000000000003</v>
      </c>
      <c r="F98" s="26">
        <f t="shared" si="87"/>
        <v>3780.34</v>
      </c>
      <c r="G98" s="24">
        <v>144409</v>
      </c>
      <c r="H98" s="28">
        <f t="shared" si="90"/>
        <v>144409</v>
      </c>
      <c r="I98" s="28" t="e">
        <f>H98*#REF!</f>
        <v>#REF!</v>
      </c>
      <c r="J98" s="28" t="e">
        <f t="shared" si="91"/>
        <v>#REF!</v>
      </c>
      <c r="K98" s="28" t="e">
        <f t="shared" si="92"/>
        <v>#REF!</v>
      </c>
      <c r="L98" s="28" t="e">
        <f>K98*#REF!</f>
        <v>#REF!</v>
      </c>
      <c r="M98" s="28">
        <v>3901.18</v>
      </c>
      <c r="N98" s="24">
        <f t="shared" si="93"/>
        <v>149025.07999999999</v>
      </c>
      <c r="O98" s="27"/>
      <c r="T98" s="98"/>
      <c r="U98" s="99"/>
      <c r="V98" s="98"/>
      <c r="W98" s="100">
        <f t="shared" si="79"/>
        <v>0</v>
      </c>
      <c r="X98" s="101"/>
      <c r="Y98" s="100"/>
      <c r="Z98" s="100"/>
      <c r="AA98" s="100">
        <f t="shared" si="54"/>
        <v>0</v>
      </c>
      <c r="AB98" s="100"/>
      <c r="AC98" s="100">
        <f t="shared" si="55"/>
        <v>0</v>
      </c>
      <c r="AD98" s="100">
        <v>38.200000000000003</v>
      </c>
      <c r="AE98" s="100">
        <f t="shared" si="56"/>
        <v>149025.07999999999</v>
      </c>
      <c r="AF98" s="128">
        <f t="shared" si="57"/>
        <v>0</v>
      </c>
      <c r="AG98" s="42">
        <f t="shared" si="58"/>
        <v>0</v>
      </c>
    </row>
    <row r="99" spans="1:33" s="1" customFormat="1" ht="36" customHeight="1" x14ac:dyDescent="0.25">
      <c r="A99" s="53" t="s">
        <v>107</v>
      </c>
      <c r="B99" s="37" t="s">
        <v>117</v>
      </c>
      <c r="C99" s="31" t="s">
        <v>66</v>
      </c>
      <c r="D99" s="24" t="s">
        <v>63</v>
      </c>
      <c r="E99" s="115">
        <f>22.2+8.6</f>
        <v>30.8</v>
      </c>
      <c r="F99" s="26">
        <f t="shared" ref="F99" si="94">G99/E99</f>
        <v>7243.77</v>
      </c>
      <c r="G99" s="24">
        <v>223108</v>
      </c>
      <c r="H99" s="28">
        <f t="shared" si="90"/>
        <v>223108</v>
      </c>
      <c r="I99" s="28" t="e">
        <f>H99*#REF!</f>
        <v>#REF!</v>
      </c>
      <c r="J99" s="28" t="e">
        <f t="shared" si="91"/>
        <v>#REF!</v>
      </c>
      <c r="K99" s="28" t="e">
        <f t="shared" si="92"/>
        <v>#REF!</v>
      </c>
      <c r="L99" s="28" t="e">
        <f>K99*#REF!</f>
        <v>#REF!</v>
      </c>
      <c r="M99" s="28">
        <v>7475.32</v>
      </c>
      <c r="N99" s="24">
        <f t="shared" si="93"/>
        <v>230239.86</v>
      </c>
      <c r="O99" s="27"/>
      <c r="T99" s="98"/>
      <c r="U99" s="99"/>
      <c r="V99" s="98"/>
      <c r="W99" s="100">
        <f t="shared" si="79"/>
        <v>0</v>
      </c>
      <c r="X99" s="101"/>
      <c r="Y99" s="100"/>
      <c r="Z99" s="100"/>
      <c r="AA99" s="100">
        <f t="shared" si="54"/>
        <v>0</v>
      </c>
      <c r="AB99" s="100"/>
      <c r="AC99" s="100">
        <f t="shared" si="55"/>
        <v>0</v>
      </c>
      <c r="AD99" s="100">
        <v>30.8</v>
      </c>
      <c r="AE99" s="100">
        <f t="shared" si="56"/>
        <v>230239.86</v>
      </c>
      <c r="AF99" s="128">
        <f t="shared" si="57"/>
        <v>0</v>
      </c>
      <c r="AG99" s="42">
        <f t="shared" si="58"/>
        <v>0</v>
      </c>
    </row>
    <row r="100" spans="1:33" s="1" customFormat="1" ht="36" customHeight="1" x14ac:dyDescent="0.25">
      <c r="A100" s="53" t="s">
        <v>108</v>
      </c>
      <c r="B100" s="37" t="s">
        <v>118</v>
      </c>
      <c r="C100" s="31" t="s">
        <v>71</v>
      </c>
      <c r="D100" s="24" t="s">
        <v>0</v>
      </c>
      <c r="E100" s="115">
        <f>8.3+3.5</f>
        <v>11.8</v>
      </c>
      <c r="F100" s="26">
        <f t="shared" si="87"/>
        <v>1949.41</v>
      </c>
      <c r="G100" s="24">
        <v>23003</v>
      </c>
      <c r="H100" s="28">
        <f t="shared" si="90"/>
        <v>23003</v>
      </c>
      <c r="I100" s="28" t="e">
        <f>H100*#REF!</f>
        <v>#REF!</v>
      </c>
      <c r="J100" s="28" t="e">
        <f t="shared" si="91"/>
        <v>#REF!</v>
      </c>
      <c r="K100" s="28" t="e">
        <f t="shared" si="92"/>
        <v>#REF!</v>
      </c>
      <c r="L100" s="28" t="e">
        <f>K100*#REF!</f>
        <v>#REF!</v>
      </c>
      <c r="M100" s="28">
        <v>2011.72</v>
      </c>
      <c r="N100" s="24">
        <f t="shared" si="93"/>
        <v>23738.3</v>
      </c>
      <c r="O100" s="27"/>
      <c r="T100" s="98"/>
      <c r="U100" s="99"/>
      <c r="V100" s="98"/>
      <c r="W100" s="100">
        <f t="shared" si="79"/>
        <v>0</v>
      </c>
      <c r="X100" s="101"/>
      <c r="Y100" s="100"/>
      <c r="Z100" s="100"/>
      <c r="AA100" s="100">
        <f t="shared" si="54"/>
        <v>0</v>
      </c>
      <c r="AB100" s="100"/>
      <c r="AC100" s="100">
        <f t="shared" si="55"/>
        <v>0</v>
      </c>
      <c r="AD100" s="100">
        <v>11.8</v>
      </c>
      <c r="AE100" s="100">
        <f t="shared" si="56"/>
        <v>23738.3</v>
      </c>
      <c r="AF100" s="128">
        <f t="shared" si="57"/>
        <v>0</v>
      </c>
      <c r="AG100" s="42">
        <f t="shared" si="58"/>
        <v>0</v>
      </c>
    </row>
    <row r="101" spans="1:33" s="1" customFormat="1" ht="36" customHeight="1" x14ac:dyDescent="0.25">
      <c r="A101" s="53" t="s">
        <v>109</v>
      </c>
      <c r="B101" s="37" t="s">
        <v>120</v>
      </c>
      <c r="C101" s="31" t="s">
        <v>75</v>
      </c>
      <c r="D101" s="24" t="s">
        <v>0</v>
      </c>
      <c r="E101" s="115">
        <v>4.7</v>
      </c>
      <c r="F101" s="26">
        <f t="shared" ref="F101" si="95">G101/E101</f>
        <v>712.77</v>
      </c>
      <c r="G101" s="24">
        <v>3350</v>
      </c>
      <c r="H101" s="28">
        <f t="shared" si="90"/>
        <v>3350</v>
      </c>
      <c r="I101" s="28" t="e">
        <f>H101*#REF!</f>
        <v>#REF!</v>
      </c>
      <c r="J101" s="28" t="e">
        <f t="shared" si="91"/>
        <v>#REF!</v>
      </c>
      <c r="K101" s="28" t="e">
        <f t="shared" si="92"/>
        <v>#REF!</v>
      </c>
      <c r="L101" s="28" t="e">
        <f>K101*#REF!</f>
        <v>#REF!</v>
      </c>
      <c r="M101" s="28">
        <v>735.55</v>
      </c>
      <c r="N101" s="24">
        <f t="shared" si="93"/>
        <v>3457.09</v>
      </c>
      <c r="O101" s="27"/>
      <c r="T101" s="98"/>
      <c r="U101" s="99"/>
      <c r="V101" s="98"/>
      <c r="W101" s="100">
        <f t="shared" si="79"/>
        <v>0</v>
      </c>
      <c r="X101" s="101"/>
      <c r="Y101" s="100"/>
      <c r="Z101" s="100"/>
      <c r="AA101" s="100">
        <f t="shared" si="54"/>
        <v>0</v>
      </c>
      <c r="AB101" s="100"/>
      <c r="AC101" s="100">
        <f t="shared" si="55"/>
        <v>0</v>
      </c>
      <c r="AD101" s="100">
        <v>4.7</v>
      </c>
      <c r="AE101" s="100">
        <f t="shared" si="56"/>
        <v>3457.09</v>
      </c>
      <c r="AF101" s="128">
        <f>E101-T101-V101-X101-Z101-AB101-AD101</f>
        <v>0</v>
      </c>
      <c r="AG101" s="42">
        <f t="shared" si="58"/>
        <v>0</v>
      </c>
    </row>
    <row r="102" spans="1:33" s="140" customFormat="1" ht="36" customHeight="1" x14ac:dyDescent="0.25">
      <c r="A102" s="132" t="s">
        <v>122</v>
      </c>
      <c r="B102" s="133" t="s">
        <v>121</v>
      </c>
      <c r="C102" s="147" t="s">
        <v>123</v>
      </c>
      <c r="D102" s="148"/>
      <c r="E102" s="136"/>
      <c r="F102" s="137"/>
      <c r="G102" s="135"/>
      <c r="H102" s="138"/>
      <c r="I102" s="138" t="e">
        <f>H102*#REF!</f>
        <v>#REF!</v>
      </c>
      <c r="J102" s="138"/>
      <c r="K102" s="138"/>
      <c r="L102" s="138"/>
      <c r="M102" s="138"/>
      <c r="N102" s="135"/>
      <c r="O102" s="139"/>
      <c r="T102" s="141"/>
      <c r="U102" s="142"/>
      <c r="V102" s="141"/>
      <c r="W102" s="143"/>
      <c r="X102" s="144"/>
      <c r="Y102" s="143"/>
      <c r="Z102" s="143"/>
      <c r="AA102" s="143">
        <f t="shared" si="54"/>
        <v>0</v>
      </c>
      <c r="AB102" s="143"/>
      <c r="AC102" s="143">
        <f t="shared" si="55"/>
        <v>0</v>
      </c>
      <c r="AD102" s="143"/>
      <c r="AE102" s="143">
        <f t="shared" si="56"/>
        <v>0</v>
      </c>
      <c r="AF102" s="145">
        <f t="shared" si="57"/>
        <v>0</v>
      </c>
      <c r="AG102" s="146">
        <f t="shared" si="58"/>
        <v>0</v>
      </c>
    </row>
    <row r="103" spans="1:33" s="1" customFormat="1" ht="36" customHeight="1" x14ac:dyDescent="0.25">
      <c r="A103" s="53" t="s">
        <v>124</v>
      </c>
      <c r="B103" s="37" t="s">
        <v>60</v>
      </c>
      <c r="C103" s="31" t="s">
        <v>62</v>
      </c>
      <c r="D103" s="24" t="s">
        <v>63</v>
      </c>
      <c r="E103" s="115">
        <f>17.4+26.2</f>
        <v>43.6</v>
      </c>
      <c r="F103" s="26">
        <f t="shared" ref="F103:F113" si="96">G103/E103</f>
        <v>20145.25</v>
      </c>
      <c r="G103" s="24">
        <v>878333</v>
      </c>
      <c r="H103" s="28">
        <f t="shared" ref="H103:H110" si="97">G103*$P$14</f>
        <v>878333</v>
      </c>
      <c r="I103" s="28" t="e">
        <f>H103*#REF!</f>
        <v>#REF!</v>
      </c>
      <c r="J103" s="28" t="e">
        <f t="shared" ref="J103:J110" si="98">I103*$R$14/$S$14</f>
        <v>#REF!</v>
      </c>
      <c r="K103" s="28" t="e">
        <f t="shared" ref="K103:K114" si="99">I103+J103</f>
        <v>#REF!</v>
      </c>
      <c r="L103" s="28" t="e">
        <f>K103*#REF!</f>
        <v>#REF!</v>
      </c>
      <c r="M103" s="28">
        <v>20789.21</v>
      </c>
      <c r="N103" s="24">
        <f t="shared" ref="N103:N114" si="100">E103*M103</f>
        <v>906409.56</v>
      </c>
      <c r="O103" s="27"/>
      <c r="T103" s="98"/>
      <c r="U103" s="99"/>
      <c r="V103" s="98"/>
      <c r="W103" s="100">
        <f t="shared" si="79"/>
        <v>0</v>
      </c>
      <c r="X103" s="101"/>
      <c r="Y103" s="100"/>
      <c r="Z103" s="100"/>
      <c r="AA103" s="100">
        <f t="shared" si="54"/>
        <v>0</v>
      </c>
      <c r="AB103" s="100"/>
      <c r="AC103" s="100">
        <f t="shared" si="55"/>
        <v>0</v>
      </c>
      <c r="AD103" s="100">
        <v>43.6</v>
      </c>
      <c r="AE103" s="100">
        <f t="shared" si="56"/>
        <v>906409.56</v>
      </c>
      <c r="AF103" s="128">
        <f t="shared" si="57"/>
        <v>0</v>
      </c>
      <c r="AG103" s="42">
        <f t="shared" si="58"/>
        <v>0</v>
      </c>
    </row>
    <row r="104" spans="1:33" s="1" customFormat="1" ht="36" customHeight="1" x14ac:dyDescent="0.25">
      <c r="A104" s="53" t="s">
        <v>125</v>
      </c>
      <c r="B104" s="37" t="s">
        <v>135</v>
      </c>
      <c r="C104" s="31" t="s">
        <v>70</v>
      </c>
      <c r="D104" s="24" t="s">
        <v>63</v>
      </c>
      <c r="E104" s="115">
        <f>22.2+8.6</f>
        <v>30.8</v>
      </c>
      <c r="F104" s="26">
        <f t="shared" si="96"/>
        <v>106135.81</v>
      </c>
      <c r="G104" s="24">
        <v>3268983</v>
      </c>
      <c r="H104" s="28">
        <f t="shared" si="97"/>
        <v>3268983</v>
      </c>
      <c r="I104" s="28" t="e">
        <f>H104*#REF!</f>
        <v>#REF!</v>
      </c>
      <c r="J104" s="28" t="e">
        <f t="shared" si="98"/>
        <v>#REF!</v>
      </c>
      <c r="K104" s="28" t="e">
        <f t="shared" si="99"/>
        <v>#REF!</v>
      </c>
      <c r="L104" s="28" t="e">
        <f>K104*#REF!</f>
        <v>#REF!</v>
      </c>
      <c r="M104" s="28">
        <v>109528.51</v>
      </c>
      <c r="N104" s="24">
        <f t="shared" si="100"/>
        <v>3373478.11</v>
      </c>
      <c r="O104" s="27"/>
      <c r="T104" s="98"/>
      <c r="U104" s="99"/>
      <c r="V104" s="98"/>
      <c r="W104" s="100">
        <f t="shared" si="79"/>
        <v>0</v>
      </c>
      <c r="X104" s="101"/>
      <c r="Y104" s="100"/>
      <c r="Z104" s="100"/>
      <c r="AA104" s="100">
        <f t="shared" si="54"/>
        <v>0</v>
      </c>
      <c r="AB104" s="100"/>
      <c r="AC104" s="100">
        <f t="shared" si="55"/>
        <v>0</v>
      </c>
      <c r="AD104" s="100">
        <v>30.8</v>
      </c>
      <c r="AE104" s="100">
        <f t="shared" si="56"/>
        <v>3373478.11</v>
      </c>
      <c r="AF104" s="128">
        <f t="shared" si="57"/>
        <v>0</v>
      </c>
      <c r="AG104" s="42">
        <f t="shared" si="58"/>
        <v>0</v>
      </c>
    </row>
    <row r="105" spans="1:33" s="1" customFormat="1" ht="36" customHeight="1" x14ac:dyDescent="0.25">
      <c r="A105" s="53" t="s">
        <v>126</v>
      </c>
      <c r="B105" s="37" t="s">
        <v>69</v>
      </c>
      <c r="C105" s="31" t="s">
        <v>68</v>
      </c>
      <c r="D105" s="24" t="s">
        <v>0</v>
      </c>
      <c r="E105" s="115">
        <f>8.3+3.5</f>
        <v>11.8</v>
      </c>
      <c r="F105" s="26">
        <f t="shared" si="96"/>
        <v>7414.07</v>
      </c>
      <c r="G105" s="24">
        <v>87486</v>
      </c>
      <c r="H105" s="28">
        <f t="shared" si="97"/>
        <v>87486</v>
      </c>
      <c r="I105" s="28" t="e">
        <f>H105*#REF!</f>
        <v>#REF!</v>
      </c>
      <c r="J105" s="28" t="e">
        <f t="shared" si="98"/>
        <v>#REF!</v>
      </c>
      <c r="K105" s="28" t="e">
        <f t="shared" si="99"/>
        <v>#REF!</v>
      </c>
      <c r="L105" s="28" t="e">
        <f>K105*#REF!</f>
        <v>#REF!</v>
      </c>
      <c r="M105" s="28">
        <v>7651.06</v>
      </c>
      <c r="N105" s="24">
        <f t="shared" si="100"/>
        <v>90282.51</v>
      </c>
      <c r="O105" s="27"/>
      <c r="T105" s="98"/>
      <c r="U105" s="99"/>
      <c r="V105" s="98"/>
      <c r="W105" s="100">
        <f t="shared" si="79"/>
        <v>0</v>
      </c>
      <c r="X105" s="101"/>
      <c r="Y105" s="100"/>
      <c r="Z105" s="100"/>
      <c r="AA105" s="100">
        <f t="shared" ref="AA105:AA128" si="101">Z105*M105</f>
        <v>0</v>
      </c>
      <c r="AB105" s="100"/>
      <c r="AC105" s="100">
        <f t="shared" ref="AC105:AC128" si="102">AB105*M105</f>
        <v>0</v>
      </c>
      <c r="AD105" s="100">
        <v>11.8</v>
      </c>
      <c r="AE105" s="100">
        <f t="shared" ref="AE105:AE128" si="103">AD105*M105</f>
        <v>90282.51</v>
      </c>
      <c r="AF105" s="128">
        <f t="shared" ref="AF105:AF133" si="104">E105-T105-V105-X105-Z105-AB105-AD105</f>
        <v>0</v>
      </c>
      <c r="AG105" s="42">
        <f t="shared" ref="AG105:AG133" si="105">N105-U105-W105-Y105-AA105-AC105-AE105</f>
        <v>0</v>
      </c>
    </row>
    <row r="106" spans="1:33" s="1" customFormat="1" ht="36" customHeight="1" x14ac:dyDescent="0.25">
      <c r="A106" s="53" t="s">
        <v>127</v>
      </c>
      <c r="B106" s="37" t="s">
        <v>73</v>
      </c>
      <c r="C106" s="31" t="s">
        <v>74</v>
      </c>
      <c r="D106" s="24" t="s">
        <v>0</v>
      </c>
      <c r="E106" s="115">
        <v>4.7</v>
      </c>
      <c r="F106" s="26">
        <f t="shared" si="96"/>
        <v>3655.96</v>
      </c>
      <c r="G106" s="24">
        <v>17183</v>
      </c>
      <c r="H106" s="28">
        <f t="shared" si="97"/>
        <v>17183</v>
      </c>
      <c r="I106" s="28" t="e">
        <f>H106*#REF!</f>
        <v>#REF!</v>
      </c>
      <c r="J106" s="28" t="e">
        <f t="shared" si="98"/>
        <v>#REF!</v>
      </c>
      <c r="K106" s="28" t="e">
        <f t="shared" si="99"/>
        <v>#REF!</v>
      </c>
      <c r="L106" s="28" t="e">
        <f>K106*#REF!</f>
        <v>#REF!</v>
      </c>
      <c r="M106" s="28">
        <v>3772.82</v>
      </c>
      <c r="N106" s="24">
        <f t="shared" si="100"/>
        <v>17732.25</v>
      </c>
      <c r="O106" s="27"/>
      <c r="T106" s="98"/>
      <c r="U106" s="99"/>
      <c r="V106" s="98"/>
      <c r="W106" s="100">
        <f t="shared" si="79"/>
        <v>0</v>
      </c>
      <c r="X106" s="101"/>
      <c r="Y106" s="100"/>
      <c r="Z106" s="100"/>
      <c r="AA106" s="100">
        <f t="shared" si="101"/>
        <v>0</v>
      </c>
      <c r="AB106" s="100"/>
      <c r="AC106" s="100">
        <f t="shared" si="102"/>
        <v>0</v>
      </c>
      <c r="AD106" s="100">
        <v>4.7</v>
      </c>
      <c r="AE106" s="100">
        <f t="shared" si="103"/>
        <v>17732.25</v>
      </c>
      <c r="AF106" s="128">
        <f t="shared" si="104"/>
        <v>0</v>
      </c>
      <c r="AG106" s="42">
        <f t="shared" si="105"/>
        <v>0</v>
      </c>
    </row>
    <row r="107" spans="1:33" s="1" customFormat="1" ht="36" customHeight="1" x14ac:dyDescent="0.25">
      <c r="A107" s="53" t="s">
        <v>128</v>
      </c>
      <c r="B107" s="37" t="s">
        <v>61</v>
      </c>
      <c r="C107" s="31" t="s">
        <v>64</v>
      </c>
      <c r="D107" s="24" t="s">
        <v>63</v>
      </c>
      <c r="E107" s="115">
        <f>17.4+26.2</f>
        <v>43.6</v>
      </c>
      <c r="F107" s="26">
        <f t="shared" si="96"/>
        <v>3780.34</v>
      </c>
      <c r="G107" s="24">
        <v>164823</v>
      </c>
      <c r="H107" s="28">
        <f t="shared" si="97"/>
        <v>164823</v>
      </c>
      <c r="I107" s="28" t="e">
        <f>H107*#REF!</f>
        <v>#REF!</v>
      </c>
      <c r="J107" s="28" t="e">
        <f t="shared" si="98"/>
        <v>#REF!</v>
      </c>
      <c r="K107" s="28" t="e">
        <f t="shared" si="99"/>
        <v>#REF!</v>
      </c>
      <c r="L107" s="28" t="e">
        <f>K107*#REF!</f>
        <v>#REF!</v>
      </c>
      <c r="M107" s="28">
        <v>3901.19</v>
      </c>
      <c r="N107" s="24">
        <f t="shared" si="100"/>
        <v>170091.88</v>
      </c>
      <c r="O107" s="27"/>
      <c r="T107" s="98"/>
      <c r="U107" s="99"/>
      <c r="V107" s="98"/>
      <c r="W107" s="100">
        <f t="shared" si="79"/>
        <v>0</v>
      </c>
      <c r="X107" s="101"/>
      <c r="Y107" s="100"/>
      <c r="Z107" s="100"/>
      <c r="AA107" s="100">
        <f t="shared" si="101"/>
        <v>0</v>
      </c>
      <c r="AB107" s="100"/>
      <c r="AC107" s="100">
        <f t="shared" si="102"/>
        <v>0</v>
      </c>
      <c r="AD107" s="100">
        <v>43.6</v>
      </c>
      <c r="AE107" s="100">
        <f t="shared" si="103"/>
        <v>170091.88</v>
      </c>
      <c r="AF107" s="128">
        <f t="shared" si="104"/>
        <v>0</v>
      </c>
      <c r="AG107" s="42">
        <f t="shared" si="105"/>
        <v>0</v>
      </c>
    </row>
    <row r="108" spans="1:33" s="1" customFormat="1" ht="36" customHeight="1" x14ac:dyDescent="0.25">
      <c r="A108" s="53" t="s">
        <v>129</v>
      </c>
      <c r="B108" s="37" t="s">
        <v>134</v>
      </c>
      <c r="C108" s="31" t="s">
        <v>66</v>
      </c>
      <c r="D108" s="24" t="s">
        <v>63</v>
      </c>
      <c r="E108" s="115">
        <f>22.2+8.6</f>
        <v>30.8</v>
      </c>
      <c r="F108" s="26">
        <f t="shared" si="96"/>
        <v>7243.77</v>
      </c>
      <c r="G108" s="24">
        <v>223108</v>
      </c>
      <c r="H108" s="28">
        <f t="shared" si="97"/>
        <v>223108</v>
      </c>
      <c r="I108" s="28" t="e">
        <f>H108*#REF!</f>
        <v>#REF!</v>
      </c>
      <c r="J108" s="28" t="e">
        <f t="shared" si="98"/>
        <v>#REF!</v>
      </c>
      <c r="K108" s="28" t="e">
        <f t="shared" si="99"/>
        <v>#REF!</v>
      </c>
      <c r="L108" s="28" t="e">
        <f>K108*#REF!</f>
        <v>#REF!</v>
      </c>
      <c r="M108" s="28">
        <v>7475.32</v>
      </c>
      <c r="N108" s="24">
        <f t="shared" si="100"/>
        <v>230239.86</v>
      </c>
      <c r="O108" s="27"/>
      <c r="T108" s="98"/>
      <c r="U108" s="99"/>
      <c r="V108" s="98"/>
      <c r="W108" s="100">
        <f t="shared" si="79"/>
        <v>0</v>
      </c>
      <c r="X108" s="101"/>
      <c r="Y108" s="100"/>
      <c r="Z108" s="100"/>
      <c r="AA108" s="100">
        <f t="shared" si="101"/>
        <v>0</v>
      </c>
      <c r="AB108" s="100"/>
      <c r="AC108" s="100">
        <f t="shared" si="102"/>
        <v>0</v>
      </c>
      <c r="AD108" s="100">
        <v>30.8</v>
      </c>
      <c r="AE108" s="100">
        <f t="shared" si="103"/>
        <v>230239.86</v>
      </c>
      <c r="AF108" s="128">
        <f t="shared" si="104"/>
        <v>0</v>
      </c>
      <c r="AG108" s="42">
        <f t="shared" si="105"/>
        <v>0</v>
      </c>
    </row>
    <row r="109" spans="1:33" s="1" customFormat="1" ht="36" customHeight="1" x14ac:dyDescent="0.25">
      <c r="A109" s="53" t="s">
        <v>130</v>
      </c>
      <c r="B109" s="37" t="s">
        <v>133</v>
      </c>
      <c r="C109" s="31" t="s">
        <v>71</v>
      </c>
      <c r="D109" s="24" t="s">
        <v>0</v>
      </c>
      <c r="E109" s="115">
        <f>8.3+3.5</f>
        <v>11.8</v>
      </c>
      <c r="F109" s="26">
        <f t="shared" si="96"/>
        <v>1949.41</v>
      </c>
      <c r="G109" s="24">
        <v>23003</v>
      </c>
      <c r="H109" s="28">
        <f t="shared" si="97"/>
        <v>23003</v>
      </c>
      <c r="I109" s="28" t="e">
        <f>H109*#REF!</f>
        <v>#REF!</v>
      </c>
      <c r="J109" s="28" t="e">
        <f t="shared" si="98"/>
        <v>#REF!</v>
      </c>
      <c r="K109" s="28" t="e">
        <f t="shared" si="99"/>
        <v>#REF!</v>
      </c>
      <c r="L109" s="28" t="e">
        <f>K109*#REF!</f>
        <v>#REF!</v>
      </c>
      <c r="M109" s="28">
        <v>2011.72</v>
      </c>
      <c r="N109" s="24">
        <f t="shared" si="100"/>
        <v>23738.3</v>
      </c>
      <c r="O109" s="27"/>
      <c r="T109" s="98"/>
      <c r="U109" s="99"/>
      <c r="V109" s="98"/>
      <c r="W109" s="100">
        <f t="shared" si="79"/>
        <v>0</v>
      </c>
      <c r="X109" s="101"/>
      <c r="Y109" s="100"/>
      <c r="Z109" s="100"/>
      <c r="AA109" s="100">
        <f t="shared" si="101"/>
        <v>0</v>
      </c>
      <c r="AB109" s="100"/>
      <c r="AC109" s="100">
        <f t="shared" si="102"/>
        <v>0</v>
      </c>
      <c r="AD109" s="100">
        <v>11.8</v>
      </c>
      <c r="AE109" s="100">
        <f t="shared" si="103"/>
        <v>23738.3</v>
      </c>
      <c r="AF109" s="128">
        <f t="shared" si="104"/>
        <v>0</v>
      </c>
      <c r="AG109" s="42">
        <f t="shared" si="105"/>
        <v>0</v>
      </c>
    </row>
    <row r="110" spans="1:33" s="1" customFormat="1" ht="36" customHeight="1" x14ac:dyDescent="0.25">
      <c r="A110" s="53" t="s">
        <v>131</v>
      </c>
      <c r="B110" s="37" t="s">
        <v>132</v>
      </c>
      <c r="C110" s="31" t="s">
        <v>75</v>
      </c>
      <c r="D110" s="24" t="s">
        <v>0</v>
      </c>
      <c r="E110" s="115">
        <v>4.7</v>
      </c>
      <c r="F110" s="26">
        <f t="shared" si="96"/>
        <v>712.77</v>
      </c>
      <c r="G110" s="24">
        <v>3350</v>
      </c>
      <c r="H110" s="28">
        <f t="shared" si="97"/>
        <v>3350</v>
      </c>
      <c r="I110" s="28" t="e">
        <f>H110*#REF!</f>
        <v>#REF!</v>
      </c>
      <c r="J110" s="28" t="e">
        <f t="shared" si="98"/>
        <v>#REF!</v>
      </c>
      <c r="K110" s="28" t="e">
        <f t="shared" si="99"/>
        <v>#REF!</v>
      </c>
      <c r="L110" s="28" t="e">
        <f>K110*#REF!</f>
        <v>#REF!</v>
      </c>
      <c r="M110" s="28">
        <v>735.55</v>
      </c>
      <c r="N110" s="24">
        <f t="shared" si="100"/>
        <v>3457.09</v>
      </c>
      <c r="O110" s="27"/>
      <c r="T110" s="98"/>
      <c r="U110" s="99"/>
      <c r="V110" s="98"/>
      <c r="W110" s="100">
        <f t="shared" si="79"/>
        <v>0</v>
      </c>
      <c r="X110" s="101"/>
      <c r="Y110" s="100"/>
      <c r="Z110" s="100"/>
      <c r="AA110" s="100">
        <f t="shared" si="101"/>
        <v>0</v>
      </c>
      <c r="AB110" s="100"/>
      <c r="AC110" s="100">
        <f t="shared" si="102"/>
        <v>0</v>
      </c>
      <c r="AD110" s="100">
        <v>4.7</v>
      </c>
      <c r="AE110" s="100">
        <f t="shared" si="103"/>
        <v>3457.09</v>
      </c>
      <c r="AF110" s="128">
        <f t="shared" si="104"/>
        <v>0</v>
      </c>
      <c r="AG110" s="42">
        <f t="shared" si="105"/>
        <v>0</v>
      </c>
    </row>
    <row r="111" spans="1:33" s="140" customFormat="1" ht="36" customHeight="1" x14ac:dyDescent="0.25">
      <c r="A111" s="132" t="s">
        <v>136</v>
      </c>
      <c r="B111" s="133" t="s">
        <v>137</v>
      </c>
      <c r="C111" s="147" t="s">
        <v>138</v>
      </c>
      <c r="D111" s="148"/>
      <c r="E111" s="136"/>
      <c r="F111" s="137"/>
      <c r="G111" s="135"/>
      <c r="H111" s="138"/>
      <c r="I111" s="138" t="e">
        <f>H111*#REF!</f>
        <v>#REF!</v>
      </c>
      <c r="J111" s="138"/>
      <c r="K111" s="138"/>
      <c r="L111" s="138"/>
      <c r="M111" s="138"/>
      <c r="N111" s="135"/>
      <c r="O111" s="139"/>
      <c r="T111" s="141"/>
      <c r="U111" s="142"/>
      <c r="V111" s="141"/>
      <c r="W111" s="143"/>
      <c r="X111" s="144"/>
      <c r="Y111" s="143"/>
      <c r="Z111" s="143"/>
      <c r="AA111" s="143">
        <f t="shared" si="101"/>
        <v>0</v>
      </c>
      <c r="AB111" s="143"/>
      <c r="AC111" s="143">
        <f t="shared" si="102"/>
        <v>0</v>
      </c>
      <c r="AD111" s="143"/>
      <c r="AE111" s="143">
        <f t="shared" si="103"/>
        <v>0</v>
      </c>
      <c r="AF111" s="145">
        <f t="shared" si="104"/>
        <v>0</v>
      </c>
      <c r="AG111" s="146">
        <f t="shared" si="105"/>
        <v>0</v>
      </c>
    </row>
    <row r="112" spans="1:33" s="1" customFormat="1" ht="36" customHeight="1" x14ac:dyDescent="0.25">
      <c r="A112" s="53" t="s">
        <v>139</v>
      </c>
      <c r="B112" s="37" t="s">
        <v>60</v>
      </c>
      <c r="C112" s="31" t="s">
        <v>62</v>
      </c>
      <c r="D112" s="24" t="s">
        <v>63</v>
      </c>
      <c r="E112" s="115">
        <f>29+21.5</f>
        <v>50.5</v>
      </c>
      <c r="F112" s="26">
        <f t="shared" si="96"/>
        <v>20853.47</v>
      </c>
      <c r="G112" s="24">
        <v>1053100</v>
      </c>
      <c r="H112" s="28">
        <f t="shared" ref="H112:H119" si="106">G112*$P$14</f>
        <v>1053100</v>
      </c>
      <c r="I112" s="28" t="e">
        <f>H112*#REF!</f>
        <v>#REF!</v>
      </c>
      <c r="J112" s="28" t="e">
        <f t="shared" ref="J112:J119" si="107">I112*$R$14/$S$14</f>
        <v>#REF!</v>
      </c>
      <c r="K112" s="28" t="e">
        <f t="shared" si="99"/>
        <v>#REF!</v>
      </c>
      <c r="L112" s="28" t="e">
        <f>K112*#REF!</f>
        <v>#REF!</v>
      </c>
      <c r="M112" s="28">
        <v>21520.06</v>
      </c>
      <c r="N112" s="24">
        <f t="shared" si="100"/>
        <v>1086763.03</v>
      </c>
      <c r="O112" s="27"/>
      <c r="T112" s="98"/>
      <c r="U112" s="99"/>
      <c r="V112" s="98"/>
      <c r="W112" s="100">
        <f t="shared" si="79"/>
        <v>0</v>
      </c>
      <c r="X112" s="101"/>
      <c r="Y112" s="100"/>
      <c r="Z112" s="100"/>
      <c r="AA112" s="100">
        <f t="shared" si="101"/>
        <v>0</v>
      </c>
      <c r="AB112" s="100"/>
      <c r="AC112" s="100">
        <f t="shared" si="102"/>
        <v>0</v>
      </c>
      <c r="AD112" s="100">
        <v>50.5</v>
      </c>
      <c r="AE112" s="100">
        <f t="shared" si="103"/>
        <v>1086763.03</v>
      </c>
      <c r="AF112" s="128">
        <f t="shared" si="104"/>
        <v>0</v>
      </c>
      <c r="AG112" s="42">
        <f t="shared" si="105"/>
        <v>0</v>
      </c>
    </row>
    <row r="113" spans="1:33" s="1" customFormat="1" ht="36" customHeight="1" x14ac:dyDescent="0.25">
      <c r="A113" s="53" t="s">
        <v>140</v>
      </c>
      <c r="B113" s="37" t="s">
        <v>135</v>
      </c>
      <c r="C113" s="31" t="s">
        <v>70</v>
      </c>
      <c r="D113" s="24" t="s">
        <v>63</v>
      </c>
      <c r="E113" s="115">
        <f>46.2+13.62</f>
        <v>59.82</v>
      </c>
      <c r="F113" s="26">
        <f t="shared" si="96"/>
        <v>111562.07</v>
      </c>
      <c r="G113" s="24">
        <v>6673643</v>
      </c>
      <c r="H113" s="28">
        <f t="shared" si="106"/>
        <v>6673643</v>
      </c>
      <c r="I113" s="28" t="e">
        <f>H113*#REF!</f>
        <v>#REF!</v>
      </c>
      <c r="J113" s="28" t="e">
        <f t="shared" si="107"/>
        <v>#REF!</v>
      </c>
      <c r="K113" s="28" t="e">
        <f t="shared" si="99"/>
        <v>#REF!</v>
      </c>
      <c r="L113" s="28" t="e">
        <f>K113*#REF!</f>
        <v>#REF!</v>
      </c>
      <c r="M113" s="28">
        <v>115128.22</v>
      </c>
      <c r="N113" s="24">
        <f t="shared" si="100"/>
        <v>6886970.1200000001</v>
      </c>
      <c r="O113" s="27"/>
      <c r="T113" s="98"/>
      <c r="U113" s="99"/>
      <c r="V113" s="98"/>
      <c r="W113" s="100">
        <f t="shared" si="79"/>
        <v>0</v>
      </c>
      <c r="X113" s="101"/>
      <c r="Y113" s="100"/>
      <c r="Z113" s="100"/>
      <c r="AA113" s="100">
        <f t="shared" si="101"/>
        <v>0</v>
      </c>
      <c r="AB113" s="100"/>
      <c r="AC113" s="100">
        <f t="shared" si="102"/>
        <v>0</v>
      </c>
      <c r="AD113" s="100">
        <v>59.82</v>
      </c>
      <c r="AE113" s="100">
        <f t="shared" si="103"/>
        <v>6886970.1200000001</v>
      </c>
      <c r="AF113" s="128">
        <f t="shared" si="104"/>
        <v>0</v>
      </c>
      <c r="AG113" s="42">
        <f t="shared" si="105"/>
        <v>0</v>
      </c>
    </row>
    <row r="114" spans="1:33" s="1" customFormat="1" ht="36" customHeight="1" x14ac:dyDescent="0.25">
      <c r="A114" s="53" t="s">
        <v>141</v>
      </c>
      <c r="B114" s="37" t="s">
        <v>69</v>
      </c>
      <c r="C114" s="31" t="s">
        <v>68</v>
      </c>
      <c r="D114" s="24" t="s">
        <v>0</v>
      </c>
      <c r="E114" s="115">
        <f>8.3+3.5</f>
        <v>11.8</v>
      </c>
      <c r="F114" s="26">
        <f t="shared" ref="F114" si="108">G114/E114</f>
        <v>7414.07</v>
      </c>
      <c r="G114" s="24">
        <v>87486</v>
      </c>
      <c r="H114" s="28">
        <f t="shared" si="106"/>
        <v>87486</v>
      </c>
      <c r="I114" s="28" t="e">
        <f>H114*#REF!</f>
        <v>#REF!</v>
      </c>
      <c r="J114" s="28" t="e">
        <f t="shared" si="107"/>
        <v>#REF!</v>
      </c>
      <c r="K114" s="28" t="e">
        <f t="shared" si="99"/>
        <v>#REF!</v>
      </c>
      <c r="L114" s="28" t="e">
        <f>K114*#REF!</f>
        <v>#REF!</v>
      </c>
      <c r="M114" s="28">
        <v>7651.06</v>
      </c>
      <c r="N114" s="24">
        <f t="shared" si="100"/>
        <v>90282.51</v>
      </c>
      <c r="O114" s="27"/>
      <c r="T114" s="98"/>
      <c r="U114" s="99"/>
      <c r="V114" s="98"/>
      <c r="W114" s="100">
        <f t="shared" si="79"/>
        <v>0</v>
      </c>
      <c r="X114" s="101"/>
      <c r="Y114" s="100"/>
      <c r="Z114" s="100"/>
      <c r="AA114" s="100">
        <f t="shared" si="101"/>
        <v>0</v>
      </c>
      <c r="AB114" s="100"/>
      <c r="AC114" s="100">
        <f t="shared" si="102"/>
        <v>0</v>
      </c>
      <c r="AD114" s="100">
        <v>11.8</v>
      </c>
      <c r="AE114" s="100">
        <f t="shared" si="103"/>
        <v>90282.51</v>
      </c>
      <c r="AF114" s="128">
        <f t="shared" si="104"/>
        <v>0</v>
      </c>
      <c r="AG114" s="42">
        <f t="shared" si="105"/>
        <v>0</v>
      </c>
    </row>
    <row r="115" spans="1:33" s="1" customFormat="1" ht="36" customHeight="1" x14ac:dyDescent="0.25">
      <c r="A115" s="53" t="s">
        <v>142</v>
      </c>
      <c r="B115" s="37" t="s">
        <v>73</v>
      </c>
      <c r="C115" s="31" t="s">
        <v>74</v>
      </c>
      <c r="D115" s="24" t="s">
        <v>0</v>
      </c>
      <c r="E115" s="115">
        <v>4.7</v>
      </c>
      <c r="F115" s="26">
        <f t="shared" ref="F115" si="109">G115/E115</f>
        <v>3655.96</v>
      </c>
      <c r="G115" s="24">
        <v>17183</v>
      </c>
      <c r="H115" s="28">
        <f t="shared" si="106"/>
        <v>17183</v>
      </c>
      <c r="I115" s="28" t="e">
        <f>H115*#REF!</f>
        <v>#REF!</v>
      </c>
      <c r="J115" s="28" t="e">
        <f t="shared" si="107"/>
        <v>#REF!</v>
      </c>
      <c r="K115" s="28" t="e">
        <f t="shared" ref="K115:K119" si="110">I115+J115</f>
        <v>#REF!</v>
      </c>
      <c r="L115" s="28" t="e">
        <f>K115*#REF!</f>
        <v>#REF!</v>
      </c>
      <c r="M115" s="28">
        <v>3772.82</v>
      </c>
      <c r="N115" s="24">
        <f t="shared" ref="N115:N119" si="111">E115*M115</f>
        <v>17732.25</v>
      </c>
      <c r="O115" s="27"/>
      <c r="T115" s="98"/>
      <c r="U115" s="99"/>
      <c r="V115" s="98"/>
      <c r="W115" s="100">
        <f t="shared" si="79"/>
        <v>0</v>
      </c>
      <c r="X115" s="101"/>
      <c r="Y115" s="100"/>
      <c r="Z115" s="100"/>
      <c r="AA115" s="100">
        <f t="shared" si="101"/>
        <v>0</v>
      </c>
      <c r="AB115" s="100"/>
      <c r="AC115" s="100">
        <f t="shared" si="102"/>
        <v>0</v>
      </c>
      <c r="AD115" s="100">
        <v>4.7</v>
      </c>
      <c r="AE115" s="100">
        <f t="shared" si="103"/>
        <v>17732.25</v>
      </c>
      <c r="AF115" s="128">
        <f t="shared" si="104"/>
        <v>0</v>
      </c>
      <c r="AG115" s="42">
        <f t="shared" si="105"/>
        <v>0</v>
      </c>
    </row>
    <row r="116" spans="1:33" s="1" customFormat="1" ht="36" customHeight="1" x14ac:dyDescent="0.25">
      <c r="A116" s="53" t="s">
        <v>143</v>
      </c>
      <c r="B116" s="37" t="s">
        <v>61</v>
      </c>
      <c r="C116" s="31" t="s">
        <v>64</v>
      </c>
      <c r="D116" s="24" t="s">
        <v>63</v>
      </c>
      <c r="E116" s="115">
        <f>29+21.5</f>
        <v>50.5</v>
      </c>
      <c r="F116" s="26">
        <f t="shared" ref="F116:F119" si="112">G116/E116</f>
        <v>3780.34</v>
      </c>
      <c r="G116" s="24">
        <v>190907</v>
      </c>
      <c r="H116" s="28">
        <f t="shared" si="106"/>
        <v>190907</v>
      </c>
      <c r="I116" s="28" t="e">
        <f>H116*#REF!</f>
        <v>#REF!</v>
      </c>
      <c r="J116" s="28" t="e">
        <f t="shared" si="107"/>
        <v>#REF!</v>
      </c>
      <c r="K116" s="28" t="e">
        <f t="shared" si="110"/>
        <v>#REF!</v>
      </c>
      <c r="L116" s="28" t="e">
        <f>K116*#REF!</f>
        <v>#REF!</v>
      </c>
      <c r="M116" s="28">
        <v>3901.18</v>
      </c>
      <c r="N116" s="24">
        <f t="shared" si="111"/>
        <v>197009.59</v>
      </c>
      <c r="O116" s="27"/>
      <c r="T116" s="98"/>
      <c r="U116" s="99"/>
      <c r="V116" s="98"/>
      <c r="W116" s="100">
        <f t="shared" si="79"/>
        <v>0</v>
      </c>
      <c r="X116" s="101"/>
      <c r="Y116" s="100"/>
      <c r="Z116" s="100"/>
      <c r="AA116" s="100">
        <f t="shared" si="101"/>
        <v>0</v>
      </c>
      <c r="AB116" s="100"/>
      <c r="AC116" s="100">
        <f t="shared" si="102"/>
        <v>0</v>
      </c>
      <c r="AD116" s="100">
        <v>50.5</v>
      </c>
      <c r="AE116" s="100">
        <f t="shared" si="103"/>
        <v>197009.59</v>
      </c>
      <c r="AF116" s="128">
        <f t="shared" si="104"/>
        <v>0</v>
      </c>
      <c r="AG116" s="42">
        <f t="shared" si="105"/>
        <v>0</v>
      </c>
    </row>
    <row r="117" spans="1:33" s="1" customFormat="1" ht="36" customHeight="1" x14ac:dyDescent="0.25">
      <c r="A117" s="53" t="s">
        <v>144</v>
      </c>
      <c r="B117" s="37" t="s">
        <v>134</v>
      </c>
      <c r="C117" s="31" t="s">
        <v>66</v>
      </c>
      <c r="D117" s="24" t="s">
        <v>63</v>
      </c>
      <c r="E117" s="115">
        <f>46.2+13.62</f>
        <v>59.82</v>
      </c>
      <c r="F117" s="26">
        <f t="shared" si="112"/>
        <v>7200.12</v>
      </c>
      <c r="G117" s="24">
        <v>430711</v>
      </c>
      <c r="H117" s="28">
        <f t="shared" si="106"/>
        <v>430711</v>
      </c>
      <c r="I117" s="28" t="e">
        <f>H117*#REF!</f>
        <v>#REF!</v>
      </c>
      <c r="J117" s="28" t="e">
        <f t="shared" si="107"/>
        <v>#REF!</v>
      </c>
      <c r="K117" s="28" t="e">
        <f t="shared" si="110"/>
        <v>#REF!</v>
      </c>
      <c r="L117" s="28" t="e">
        <f>K117*#REF!</f>
        <v>#REF!</v>
      </c>
      <c r="M117" s="28">
        <v>7430.27</v>
      </c>
      <c r="N117" s="24">
        <f t="shared" si="111"/>
        <v>444478.75</v>
      </c>
      <c r="O117" s="27"/>
      <c r="T117" s="98"/>
      <c r="U117" s="99"/>
      <c r="V117" s="98"/>
      <c r="W117" s="100">
        <f t="shared" si="79"/>
        <v>0</v>
      </c>
      <c r="X117" s="101"/>
      <c r="Y117" s="100"/>
      <c r="Z117" s="100"/>
      <c r="AA117" s="100">
        <f t="shared" si="101"/>
        <v>0</v>
      </c>
      <c r="AB117" s="100"/>
      <c r="AC117" s="100">
        <f t="shared" si="102"/>
        <v>0</v>
      </c>
      <c r="AD117" s="100">
        <v>59.82</v>
      </c>
      <c r="AE117" s="100">
        <f t="shared" si="103"/>
        <v>444478.75</v>
      </c>
      <c r="AF117" s="128">
        <f t="shared" si="104"/>
        <v>0</v>
      </c>
      <c r="AG117" s="42">
        <f t="shared" si="105"/>
        <v>0</v>
      </c>
    </row>
    <row r="118" spans="1:33" s="1" customFormat="1" ht="36" customHeight="1" x14ac:dyDescent="0.25">
      <c r="A118" s="53" t="s">
        <v>145</v>
      </c>
      <c r="B118" s="37" t="s">
        <v>133</v>
      </c>
      <c r="C118" s="31" t="s">
        <v>71</v>
      </c>
      <c r="D118" s="24" t="s">
        <v>0</v>
      </c>
      <c r="E118" s="115">
        <f>8.3+3.5</f>
        <v>11.8</v>
      </c>
      <c r="F118" s="26">
        <f t="shared" si="112"/>
        <v>1949.41</v>
      </c>
      <c r="G118" s="24">
        <v>23003</v>
      </c>
      <c r="H118" s="28">
        <f t="shared" si="106"/>
        <v>23003</v>
      </c>
      <c r="I118" s="28" t="e">
        <f>H118*#REF!</f>
        <v>#REF!</v>
      </c>
      <c r="J118" s="28" t="e">
        <f t="shared" si="107"/>
        <v>#REF!</v>
      </c>
      <c r="K118" s="28" t="e">
        <f t="shared" si="110"/>
        <v>#REF!</v>
      </c>
      <c r="L118" s="28" t="e">
        <f>K118*#REF!</f>
        <v>#REF!</v>
      </c>
      <c r="M118" s="28">
        <v>2011.72</v>
      </c>
      <c r="N118" s="24">
        <f t="shared" si="111"/>
        <v>23738.3</v>
      </c>
      <c r="O118" s="27"/>
      <c r="T118" s="98"/>
      <c r="U118" s="99"/>
      <c r="V118" s="98"/>
      <c r="W118" s="100">
        <f t="shared" si="79"/>
        <v>0</v>
      </c>
      <c r="X118" s="101"/>
      <c r="Y118" s="100"/>
      <c r="Z118" s="100"/>
      <c r="AA118" s="100">
        <f t="shared" si="101"/>
        <v>0</v>
      </c>
      <c r="AB118" s="100"/>
      <c r="AC118" s="100">
        <f t="shared" si="102"/>
        <v>0</v>
      </c>
      <c r="AD118" s="100">
        <v>11.8</v>
      </c>
      <c r="AE118" s="100">
        <f t="shared" si="103"/>
        <v>23738.3</v>
      </c>
      <c r="AF118" s="128">
        <f t="shared" si="104"/>
        <v>0</v>
      </c>
      <c r="AG118" s="42">
        <f t="shared" si="105"/>
        <v>0</v>
      </c>
    </row>
    <row r="119" spans="1:33" s="1" customFormat="1" ht="36" customHeight="1" x14ac:dyDescent="0.25">
      <c r="A119" s="53" t="s">
        <v>146</v>
      </c>
      <c r="B119" s="37" t="s">
        <v>132</v>
      </c>
      <c r="C119" s="31" t="s">
        <v>75</v>
      </c>
      <c r="D119" s="24" t="s">
        <v>0</v>
      </c>
      <c r="E119" s="115">
        <v>4.7</v>
      </c>
      <c r="F119" s="26">
        <f t="shared" si="112"/>
        <v>712.77</v>
      </c>
      <c r="G119" s="24">
        <v>3350</v>
      </c>
      <c r="H119" s="28">
        <f t="shared" si="106"/>
        <v>3350</v>
      </c>
      <c r="I119" s="28" t="e">
        <f>H119*#REF!</f>
        <v>#REF!</v>
      </c>
      <c r="J119" s="28" t="e">
        <f t="shared" si="107"/>
        <v>#REF!</v>
      </c>
      <c r="K119" s="28" t="e">
        <f t="shared" si="110"/>
        <v>#REF!</v>
      </c>
      <c r="L119" s="28" t="e">
        <f>K119*#REF!</f>
        <v>#REF!</v>
      </c>
      <c r="M119" s="28">
        <v>735.55</v>
      </c>
      <c r="N119" s="24">
        <f t="shared" si="111"/>
        <v>3457.09</v>
      </c>
      <c r="O119" s="27"/>
      <c r="T119" s="98"/>
      <c r="U119" s="99"/>
      <c r="V119" s="98"/>
      <c r="W119" s="100">
        <f t="shared" si="79"/>
        <v>0</v>
      </c>
      <c r="X119" s="101"/>
      <c r="Y119" s="100"/>
      <c r="Z119" s="100"/>
      <c r="AA119" s="100">
        <f t="shared" si="101"/>
        <v>0</v>
      </c>
      <c r="AB119" s="100"/>
      <c r="AC119" s="100">
        <f t="shared" si="102"/>
        <v>0</v>
      </c>
      <c r="AD119" s="100">
        <v>4.7</v>
      </c>
      <c r="AE119" s="100">
        <f t="shared" si="103"/>
        <v>3457.09</v>
      </c>
      <c r="AF119" s="128">
        <f t="shared" si="104"/>
        <v>0</v>
      </c>
      <c r="AG119" s="42">
        <f t="shared" si="105"/>
        <v>0</v>
      </c>
    </row>
    <row r="120" spans="1:33" s="140" customFormat="1" ht="36" customHeight="1" x14ac:dyDescent="0.25">
      <c r="A120" s="132" t="s">
        <v>147</v>
      </c>
      <c r="B120" s="133" t="s">
        <v>137</v>
      </c>
      <c r="C120" s="147" t="s">
        <v>148</v>
      </c>
      <c r="D120" s="148"/>
      <c r="E120" s="136"/>
      <c r="F120" s="137"/>
      <c r="G120" s="135"/>
      <c r="H120" s="138"/>
      <c r="I120" s="138" t="e">
        <f>H120*#REF!</f>
        <v>#REF!</v>
      </c>
      <c r="J120" s="138"/>
      <c r="K120" s="138"/>
      <c r="L120" s="138"/>
      <c r="M120" s="138"/>
      <c r="N120" s="135"/>
      <c r="O120" s="139"/>
      <c r="T120" s="141"/>
      <c r="U120" s="142"/>
      <c r="V120" s="141"/>
      <c r="W120" s="143"/>
      <c r="X120" s="144"/>
      <c r="Y120" s="143"/>
      <c r="Z120" s="143"/>
      <c r="AA120" s="143">
        <f t="shared" si="101"/>
        <v>0</v>
      </c>
      <c r="AB120" s="143"/>
      <c r="AC120" s="143">
        <f t="shared" si="102"/>
        <v>0</v>
      </c>
      <c r="AD120" s="143"/>
      <c r="AE120" s="143">
        <f t="shared" si="103"/>
        <v>0</v>
      </c>
      <c r="AF120" s="145">
        <f t="shared" si="104"/>
        <v>0</v>
      </c>
      <c r="AG120" s="146">
        <f t="shared" si="105"/>
        <v>0</v>
      </c>
    </row>
    <row r="121" spans="1:33" s="1" customFormat="1" ht="36" customHeight="1" x14ac:dyDescent="0.25">
      <c r="A121" s="53" t="s">
        <v>139</v>
      </c>
      <c r="B121" s="37" t="s">
        <v>60</v>
      </c>
      <c r="C121" s="31" t="s">
        <v>62</v>
      </c>
      <c r="D121" s="24" t="s">
        <v>63</v>
      </c>
      <c r="E121" s="115">
        <f>43.4+19.3</f>
        <v>62.7</v>
      </c>
      <c r="F121" s="26">
        <f t="shared" ref="F121:F128" si="113">G121/E121</f>
        <v>21358.9</v>
      </c>
      <c r="G121" s="24">
        <v>1339203</v>
      </c>
      <c r="H121" s="28">
        <f t="shared" ref="H121:H128" si="114">G121*$P$14</f>
        <v>1339203</v>
      </c>
      <c r="I121" s="28" t="e">
        <f>H121*#REF!</f>
        <v>#REF!</v>
      </c>
      <c r="J121" s="28" t="e">
        <f t="shared" ref="J121:J128" si="115">I121*$R$14/$S$14</f>
        <v>#REF!</v>
      </c>
      <c r="K121" s="28" t="e">
        <f t="shared" ref="K121:K128" si="116">I121+J121</f>
        <v>#REF!</v>
      </c>
      <c r="L121" s="28" t="e">
        <f>K121*#REF!</f>
        <v>#REF!</v>
      </c>
      <c r="M121" s="28">
        <v>22041.65</v>
      </c>
      <c r="N121" s="24">
        <f t="shared" ref="N121:N128" si="117">E121*M121</f>
        <v>1382011.46</v>
      </c>
      <c r="O121" s="27"/>
      <c r="T121" s="98"/>
      <c r="U121" s="99"/>
      <c r="V121" s="98"/>
      <c r="W121" s="100">
        <f t="shared" si="79"/>
        <v>0</v>
      </c>
      <c r="X121" s="101"/>
      <c r="Y121" s="100"/>
      <c r="Z121" s="100"/>
      <c r="AA121" s="100">
        <f t="shared" si="101"/>
        <v>0</v>
      </c>
      <c r="AB121" s="100"/>
      <c r="AC121" s="100">
        <f t="shared" si="102"/>
        <v>0</v>
      </c>
      <c r="AD121" s="100">
        <v>62.7</v>
      </c>
      <c r="AE121" s="100">
        <f t="shared" si="103"/>
        <v>1382011.46</v>
      </c>
      <c r="AF121" s="128">
        <f t="shared" si="104"/>
        <v>0</v>
      </c>
      <c r="AG121" s="42">
        <f t="shared" si="105"/>
        <v>0</v>
      </c>
    </row>
    <row r="122" spans="1:33" s="1" customFormat="1" ht="36" customHeight="1" x14ac:dyDescent="0.25">
      <c r="A122" s="53" t="s">
        <v>140</v>
      </c>
      <c r="B122" s="37" t="s">
        <v>135</v>
      </c>
      <c r="C122" s="31" t="s">
        <v>70</v>
      </c>
      <c r="D122" s="24" t="s">
        <v>63</v>
      </c>
      <c r="E122" s="115">
        <f>70.4+18.7</f>
        <v>89.1</v>
      </c>
      <c r="F122" s="26">
        <f t="shared" si="113"/>
        <v>113436.87</v>
      </c>
      <c r="G122" s="24">
        <v>10107225</v>
      </c>
      <c r="H122" s="28">
        <f t="shared" si="114"/>
        <v>10107225</v>
      </c>
      <c r="I122" s="28" t="e">
        <f>H122*#REF!</f>
        <v>#REF!</v>
      </c>
      <c r="J122" s="28" t="e">
        <f t="shared" si="115"/>
        <v>#REF!</v>
      </c>
      <c r="K122" s="28" t="e">
        <f t="shared" si="116"/>
        <v>#REF!</v>
      </c>
      <c r="L122" s="28" t="e">
        <f>K122*#REF!</f>
        <v>#REF!</v>
      </c>
      <c r="M122" s="28">
        <v>117062.95</v>
      </c>
      <c r="N122" s="24">
        <f t="shared" si="117"/>
        <v>10430308.85</v>
      </c>
      <c r="O122" s="27"/>
      <c r="T122" s="98"/>
      <c r="U122" s="99"/>
      <c r="V122" s="98"/>
      <c r="W122" s="100">
        <f t="shared" si="79"/>
        <v>0</v>
      </c>
      <c r="X122" s="101"/>
      <c r="Y122" s="100"/>
      <c r="Z122" s="100"/>
      <c r="AA122" s="100">
        <f t="shared" si="101"/>
        <v>0</v>
      </c>
      <c r="AB122" s="100"/>
      <c r="AC122" s="100">
        <f t="shared" si="102"/>
        <v>0</v>
      </c>
      <c r="AD122" s="100">
        <v>89.1</v>
      </c>
      <c r="AE122" s="100">
        <f t="shared" si="103"/>
        <v>10430308.85</v>
      </c>
      <c r="AF122" s="128">
        <f t="shared" si="104"/>
        <v>0</v>
      </c>
      <c r="AG122" s="42">
        <f t="shared" si="105"/>
        <v>0</v>
      </c>
    </row>
    <row r="123" spans="1:33" s="1" customFormat="1" ht="36" customHeight="1" x14ac:dyDescent="0.25">
      <c r="A123" s="53" t="s">
        <v>141</v>
      </c>
      <c r="B123" s="37" t="s">
        <v>69</v>
      </c>
      <c r="C123" s="31" t="s">
        <v>68</v>
      </c>
      <c r="D123" s="24" t="s">
        <v>0</v>
      </c>
      <c r="E123" s="115">
        <f>8.3+3.5</f>
        <v>11.8</v>
      </c>
      <c r="F123" s="26">
        <f t="shared" si="113"/>
        <v>7414.07</v>
      </c>
      <c r="G123" s="24">
        <v>87486</v>
      </c>
      <c r="H123" s="28">
        <f t="shared" si="114"/>
        <v>87486</v>
      </c>
      <c r="I123" s="28" t="e">
        <f>H123*#REF!</f>
        <v>#REF!</v>
      </c>
      <c r="J123" s="28" t="e">
        <f t="shared" si="115"/>
        <v>#REF!</v>
      </c>
      <c r="K123" s="28" t="e">
        <f t="shared" si="116"/>
        <v>#REF!</v>
      </c>
      <c r="L123" s="28" t="e">
        <f>K123*#REF!</f>
        <v>#REF!</v>
      </c>
      <c r="M123" s="28">
        <v>7651.06</v>
      </c>
      <c r="N123" s="24">
        <f t="shared" si="117"/>
        <v>90282.51</v>
      </c>
      <c r="O123" s="27"/>
      <c r="T123" s="98"/>
      <c r="U123" s="99"/>
      <c r="V123" s="98"/>
      <c r="W123" s="100">
        <f t="shared" si="79"/>
        <v>0</v>
      </c>
      <c r="X123" s="101"/>
      <c r="Y123" s="100"/>
      <c r="Z123" s="100"/>
      <c r="AA123" s="100">
        <f t="shared" si="101"/>
        <v>0</v>
      </c>
      <c r="AB123" s="100"/>
      <c r="AC123" s="100">
        <f t="shared" si="102"/>
        <v>0</v>
      </c>
      <c r="AD123" s="100">
        <v>11.8</v>
      </c>
      <c r="AE123" s="100">
        <f t="shared" si="103"/>
        <v>90282.51</v>
      </c>
      <c r="AF123" s="128">
        <f t="shared" si="104"/>
        <v>0</v>
      </c>
      <c r="AG123" s="42">
        <f t="shared" si="105"/>
        <v>0</v>
      </c>
    </row>
    <row r="124" spans="1:33" s="1" customFormat="1" ht="36" customHeight="1" x14ac:dyDescent="0.25">
      <c r="A124" s="53" t="s">
        <v>142</v>
      </c>
      <c r="B124" s="37" t="s">
        <v>73</v>
      </c>
      <c r="C124" s="31" t="s">
        <v>74</v>
      </c>
      <c r="D124" s="24" t="s">
        <v>0</v>
      </c>
      <c r="E124" s="115">
        <v>4.7</v>
      </c>
      <c r="F124" s="26">
        <f t="shared" si="113"/>
        <v>3655.96</v>
      </c>
      <c r="G124" s="24">
        <v>17183</v>
      </c>
      <c r="H124" s="28">
        <f t="shared" si="114"/>
        <v>17183</v>
      </c>
      <c r="I124" s="28" t="e">
        <f>H124*#REF!</f>
        <v>#REF!</v>
      </c>
      <c r="J124" s="28" t="e">
        <f t="shared" si="115"/>
        <v>#REF!</v>
      </c>
      <c r="K124" s="28" t="e">
        <f t="shared" si="116"/>
        <v>#REF!</v>
      </c>
      <c r="L124" s="28" t="e">
        <f>K124*#REF!</f>
        <v>#REF!</v>
      </c>
      <c r="M124" s="28">
        <v>3772.82</v>
      </c>
      <c r="N124" s="24">
        <f t="shared" si="117"/>
        <v>17732.25</v>
      </c>
      <c r="O124" s="27"/>
      <c r="T124" s="98"/>
      <c r="U124" s="99"/>
      <c r="V124" s="98"/>
      <c r="W124" s="100">
        <f t="shared" si="79"/>
        <v>0</v>
      </c>
      <c r="X124" s="101"/>
      <c r="Y124" s="100"/>
      <c r="Z124" s="100"/>
      <c r="AA124" s="100">
        <f t="shared" si="101"/>
        <v>0</v>
      </c>
      <c r="AB124" s="100"/>
      <c r="AC124" s="100">
        <f t="shared" si="102"/>
        <v>0</v>
      </c>
      <c r="AD124" s="100">
        <v>4.7</v>
      </c>
      <c r="AE124" s="100">
        <f t="shared" si="103"/>
        <v>17732.25</v>
      </c>
      <c r="AF124" s="128">
        <f t="shared" si="104"/>
        <v>0</v>
      </c>
      <c r="AG124" s="42">
        <f t="shared" si="105"/>
        <v>0</v>
      </c>
    </row>
    <row r="125" spans="1:33" s="1" customFormat="1" ht="36" customHeight="1" x14ac:dyDescent="0.25">
      <c r="A125" s="53" t="s">
        <v>143</v>
      </c>
      <c r="B125" s="37" t="s">
        <v>61</v>
      </c>
      <c r="C125" s="31" t="s">
        <v>64</v>
      </c>
      <c r="D125" s="24" t="s">
        <v>63</v>
      </c>
      <c r="E125" s="115">
        <f>43.4+19.3</f>
        <v>62.7</v>
      </c>
      <c r="F125" s="26">
        <f t="shared" si="113"/>
        <v>3780.33</v>
      </c>
      <c r="G125" s="24">
        <v>237027</v>
      </c>
      <c r="H125" s="28">
        <f t="shared" si="114"/>
        <v>237027</v>
      </c>
      <c r="I125" s="28" t="e">
        <f>H125*#REF!</f>
        <v>#REF!</v>
      </c>
      <c r="J125" s="28" t="e">
        <f t="shared" si="115"/>
        <v>#REF!</v>
      </c>
      <c r="K125" s="28" t="e">
        <f t="shared" si="116"/>
        <v>#REF!</v>
      </c>
      <c r="L125" s="28" t="e">
        <f>K125*#REF!</f>
        <v>#REF!</v>
      </c>
      <c r="M125" s="28">
        <v>3901.18</v>
      </c>
      <c r="N125" s="24">
        <f t="shared" si="117"/>
        <v>244603.99</v>
      </c>
      <c r="O125" s="27"/>
      <c r="T125" s="98"/>
      <c r="U125" s="99"/>
      <c r="V125" s="98"/>
      <c r="W125" s="100">
        <f t="shared" si="79"/>
        <v>0</v>
      </c>
      <c r="X125" s="101"/>
      <c r="Y125" s="100"/>
      <c r="Z125" s="100"/>
      <c r="AA125" s="100">
        <f t="shared" si="101"/>
        <v>0</v>
      </c>
      <c r="AB125" s="100"/>
      <c r="AC125" s="100">
        <f t="shared" si="102"/>
        <v>0</v>
      </c>
      <c r="AD125" s="100">
        <v>62.7</v>
      </c>
      <c r="AE125" s="100">
        <f t="shared" si="103"/>
        <v>244603.99</v>
      </c>
      <c r="AF125" s="128">
        <f t="shared" si="104"/>
        <v>0</v>
      </c>
      <c r="AG125" s="42">
        <f t="shared" si="105"/>
        <v>0</v>
      </c>
    </row>
    <row r="126" spans="1:33" s="1" customFormat="1" ht="36" customHeight="1" x14ac:dyDescent="0.25">
      <c r="A126" s="53" t="s">
        <v>144</v>
      </c>
      <c r="B126" s="37" t="s">
        <v>134</v>
      </c>
      <c r="C126" s="31" t="s">
        <v>66</v>
      </c>
      <c r="D126" s="24" t="s">
        <v>63</v>
      </c>
      <c r="E126" s="115">
        <f>70.4+18.7</f>
        <v>89.1</v>
      </c>
      <c r="F126" s="26">
        <f t="shared" si="113"/>
        <v>7185.04</v>
      </c>
      <c r="G126" s="24">
        <v>640187</v>
      </c>
      <c r="H126" s="28">
        <f t="shared" si="114"/>
        <v>640187</v>
      </c>
      <c r="I126" s="28" t="e">
        <f>H126*#REF!</f>
        <v>#REF!</v>
      </c>
      <c r="J126" s="28" t="e">
        <f t="shared" si="115"/>
        <v>#REF!</v>
      </c>
      <c r="K126" s="28" t="e">
        <f t="shared" si="116"/>
        <v>#REF!</v>
      </c>
      <c r="L126" s="28" t="e">
        <f>K126*#REF!</f>
        <v>#REF!</v>
      </c>
      <c r="M126" s="28">
        <v>7414.71</v>
      </c>
      <c r="N126" s="24">
        <f t="shared" si="117"/>
        <v>660650.66</v>
      </c>
      <c r="O126" s="27"/>
      <c r="T126" s="98"/>
      <c r="U126" s="99"/>
      <c r="V126" s="98"/>
      <c r="W126" s="100">
        <f t="shared" si="79"/>
        <v>0</v>
      </c>
      <c r="X126" s="101"/>
      <c r="Y126" s="100"/>
      <c r="Z126" s="100"/>
      <c r="AA126" s="100">
        <f t="shared" si="101"/>
        <v>0</v>
      </c>
      <c r="AB126" s="100"/>
      <c r="AC126" s="100">
        <f t="shared" si="102"/>
        <v>0</v>
      </c>
      <c r="AD126" s="100">
        <v>89.1</v>
      </c>
      <c r="AE126" s="100">
        <f>AD126*M126</f>
        <v>660650.66</v>
      </c>
      <c r="AF126" s="128">
        <f t="shared" si="104"/>
        <v>0</v>
      </c>
      <c r="AG126" s="42">
        <f t="shared" si="105"/>
        <v>0</v>
      </c>
    </row>
    <row r="127" spans="1:33" s="1" customFormat="1" ht="36" customHeight="1" x14ac:dyDescent="0.25">
      <c r="A127" s="53" t="s">
        <v>145</v>
      </c>
      <c r="B127" s="37" t="s">
        <v>133</v>
      </c>
      <c r="C127" s="31" t="s">
        <v>71</v>
      </c>
      <c r="D127" s="24" t="s">
        <v>0</v>
      </c>
      <c r="E127" s="115">
        <f>8.3+3.5</f>
        <v>11.8</v>
      </c>
      <c r="F127" s="26">
        <f t="shared" si="113"/>
        <v>1949.41</v>
      </c>
      <c r="G127" s="24">
        <v>23003</v>
      </c>
      <c r="H127" s="28">
        <f t="shared" si="114"/>
        <v>23003</v>
      </c>
      <c r="I127" s="28" t="e">
        <f>H127*#REF!</f>
        <v>#REF!</v>
      </c>
      <c r="J127" s="28" t="e">
        <f t="shared" si="115"/>
        <v>#REF!</v>
      </c>
      <c r="K127" s="28" t="e">
        <f t="shared" si="116"/>
        <v>#REF!</v>
      </c>
      <c r="L127" s="28" t="e">
        <f>K127*#REF!</f>
        <v>#REF!</v>
      </c>
      <c r="M127" s="28">
        <v>2011.72</v>
      </c>
      <c r="N127" s="24">
        <f t="shared" si="117"/>
        <v>23738.3</v>
      </c>
      <c r="O127" s="27"/>
      <c r="T127" s="98"/>
      <c r="U127" s="99"/>
      <c r="V127" s="98"/>
      <c r="W127" s="100">
        <f t="shared" si="79"/>
        <v>0</v>
      </c>
      <c r="X127" s="101"/>
      <c r="Y127" s="100"/>
      <c r="Z127" s="100"/>
      <c r="AA127" s="100">
        <f t="shared" si="101"/>
        <v>0</v>
      </c>
      <c r="AB127" s="100"/>
      <c r="AC127" s="100">
        <f t="shared" si="102"/>
        <v>0</v>
      </c>
      <c r="AD127" s="100">
        <v>11.8</v>
      </c>
      <c r="AE127" s="100">
        <f t="shared" si="103"/>
        <v>23738.3</v>
      </c>
      <c r="AF127" s="128">
        <f t="shared" si="104"/>
        <v>0</v>
      </c>
      <c r="AG127" s="42">
        <f t="shared" si="105"/>
        <v>0</v>
      </c>
    </row>
    <row r="128" spans="1:33" s="1" customFormat="1" ht="36" customHeight="1" x14ac:dyDescent="0.25">
      <c r="A128" s="53" t="s">
        <v>146</v>
      </c>
      <c r="B128" s="37" t="s">
        <v>132</v>
      </c>
      <c r="C128" s="31" t="s">
        <v>75</v>
      </c>
      <c r="D128" s="24" t="s">
        <v>0</v>
      </c>
      <c r="E128" s="115">
        <v>4.7</v>
      </c>
      <c r="F128" s="26">
        <f t="shared" si="113"/>
        <v>712.77</v>
      </c>
      <c r="G128" s="24">
        <v>3350</v>
      </c>
      <c r="H128" s="28">
        <f t="shared" si="114"/>
        <v>3350</v>
      </c>
      <c r="I128" s="28" t="e">
        <f>H128*#REF!</f>
        <v>#REF!</v>
      </c>
      <c r="J128" s="28" t="e">
        <f t="shared" si="115"/>
        <v>#REF!</v>
      </c>
      <c r="K128" s="28" t="e">
        <f t="shared" si="116"/>
        <v>#REF!</v>
      </c>
      <c r="L128" s="28" t="e">
        <f>K128*#REF!</f>
        <v>#REF!</v>
      </c>
      <c r="M128" s="28">
        <v>735.55</v>
      </c>
      <c r="N128" s="24">
        <f t="shared" si="117"/>
        <v>3457.09</v>
      </c>
      <c r="O128" s="27"/>
      <c r="Q128" s="1" t="s">
        <v>256</v>
      </c>
      <c r="R128" s="1" t="s">
        <v>15</v>
      </c>
      <c r="T128" s="98"/>
      <c r="U128" s="99"/>
      <c r="V128" s="98"/>
      <c r="W128" s="100">
        <f t="shared" si="79"/>
        <v>0</v>
      </c>
      <c r="X128" s="101"/>
      <c r="Y128" s="100"/>
      <c r="Z128" s="100"/>
      <c r="AA128" s="100">
        <f t="shared" si="101"/>
        <v>0</v>
      </c>
      <c r="AB128" s="100"/>
      <c r="AC128" s="100">
        <f t="shared" si="102"/>
        <v>0</v>
      </c>
      <c r="AD128" s="100">
        <v>4.7</v>
      </c>
      <c r="AE128" s="100">
        <f t="shared" si="103"/>
        <v>3457.09</v>
      </c>
      <c r="AF128" s="128">
        <f t="shared" si="104"/>
        <v>0</v>
      </c>
      <c r="AG128" s="42">
        <f t="shared" si="105"/>
        <v>0</v>
      </c>
    </row>
    <row r="129" spans="1:79" s="170" customFormat="1" ht="36" customHeight="1" x14ac:dyDescent="0.25">
      <c r="A129" s="165"/>
      <c r="B129" s="133"/>
      <c r="C129" s="166" t="s">
        <v>37</v>
      </c>
      <c r="D129" s="148"/>
      <c r="E129" s="149"/>
      <c r="F129" s="167"/>
      <c r="G129" s="148">
        <f t="shared" ref="G129:L129" si="118">SUM(G16:G128)</f>
        <v>637636298</v>
      </c>
      <c r="H129" s="148">
        <f t="shared" si="118"/>
        <v>637636298</v>
      </c>
      <c r="I129" s="148" t="e">
        <f t="shared" si="118"/>
        <v>#REF!</v>
      </c>
      <c r="J129" s="148" t="e">
        <f t="shared" si="118"/>
        <v>#REF!</v>
      </c>
      <c r="K129" s="148" t="e">
        <f t="shared" si="118"/>
        <v>#REF!</v>
      </c>
      <c r="L129" s="148" t="e">
        <f t="shared" si="118"/>
        <v>#REF!</v>
      </c>
      <c r="M129" s="151"/>
      <c r="N129" s="148">
        <f>SUM(N16:N128)</f>
        <v>555739329.00999999</v>
      </c>
      <c r="O129" s="158"/>
      <c r="P129" s="168"/>
      <c r="Q129" s="135">
        <f>773543.08*1000</f>
        <v>773543080</v>
      </c>
      <c r="R129" s="169">
        <f>Q129-N129</f>
        <v>217803750.99000001</v>
      </c>
      <c r="S129" s="169"/>
      <c r="T129" s="154"/>
      <c r="U129" s="155">
        <f>SUM(U16:U128)</f>
        <v>0</v>
      </c>
      <c r="V129" s="154"/>
      <c r="W129" s="156">
        <f>SUM(W16:W128)</f>
        <v>0</v>
      </c>
      <c r="X129" s="157"/>
      <c r="Y129" s="156">
        <f>SUM(Y16:Y128)</f>
        <v>0</v>
      </c>
      <c r="Z129" s="156"/>
      <c r="AA129" s="156">
        <f>SUM(AA16:AA128)</f>
        <v>166472932.03999999</v>
      </c>
      <c r="AB129" s="156"/>
      <c r="AC129" s="156">
        <f>SUM(AC16:AC128)</f>
        <v>159917831.61000001</v>
      </c>
      <c r="AD129" s="156"/>
      <c r="AE129" s="156">
        <f>SUM(AE16:AE128)</f>
        <v>229348565.36000001</v>
      </c>
      <c r="AF129" s="145">
        <f t="shared" si="104"/>
        <v>0</v>
      </c>
      <c r="AG129" s="176">
        <f>N129-U129-W129-Y129-AA129-AC129-AE129</f>
        <v>0</v>
      </c>
      <c r="AH129" s="184">
        <f>N129-AA129-AC129-AE129</f>
        <v>0</v>
      </c>
    </row>
    <row r="130" spans="1:79" s="7" customFormat="1" ht="36" customHeight="1" x14ac:dyDescent="0.25">
      <c r="A130" s="53"/>
      <c r="B130" s="36"/>
      <c r="C130" s="14" t="s">
        <v>257</v>
      </c>
      <c r="D130" s="25"/>
      <c r="E130" s="116"/>
      <c r="F130" s="4"/>
      <c r="G130" s="24">
        <f>(G129)*0.02</f>
        <v>12752725.960000001</v>
      </c>
      <c r="H130" s="24">
        <f t="shared" ref="H130:L130" si="119">(H129)*0.02</f>
        <v>12752725.960000001</v>
      </c>
      <c r="I130" s="24" t="e">
        <f t="shared" si="119"/>
        <v>#REF!</v>
      </c>
      <c r="J130" s="24" t="e">
        <f t="shared" si="119"/>
        <v>#REF!</v>
      </c>
      <c r="K130" s="24" t="e">
        <f t="shared" si="119"/>
        <v>#REF!</v>
      </c>
      <c r="L130" s="24" t="e">
        <f t="shared" si="119"/>
        <v>#REF!</v>
      </c>
      <c r="M130" s="24"/>
      <c r="N130" s="24">
        <f>(N129)*0.015</f>
        <v>8336089.9400000004</v>
      </c>
      <c r="O130" s="6"/>
      <c r="P130" s="54"/>
      <c r="Q130" s="23">
        <f>15471*1000</f>
        <v>15471000</v>
      </c>
      <c r="R130" s="22">
        <f t="shared" ref="R130:R133" si="120">Q130-N130</f>
        <v>7134910.0599999996</v>
      </c>
      <c r="S130" s="22"/>
      <c r="T130" s="98"/>
      <c r="U130" s="99">
        <f>(U129)*0.015</f>
        <v>0</v>
      </c>
      <c r="V130" s="98"/>
      <c r="W130" s="100">
        <f>(W129)*0.015</f>
        <v>0</v>
      </c>
      <c r="X130" s="101"/>
      <c r="Y130" s="100">
        <f>(Y129)*0.015</f>
        <v>0</v>
      </c>
      <c r="Z130" s="100"/>
      <c r="AA130" s="100">
        <f>(AA129)*0.015+0.01</f>
        <v>2497093.9900000002</v>
      </c>
      <c r="AB130" s="100"/>
      <c r="AC130" s="100">
        <f>(AC129)*0.015</f>
        <v>2398767.4700000002</v>
      </c>
      <c r="AD130" s="100"/>
      <c r="AE130" s="100">
        <f>(AE129)*0.015</f>
        <v>3440228.48</v>
      </c>
      <c r="AF130" s="128">
        <f t="shared" si="104"/>
        <v>0</v>
      </c>
      <c r="AG130" s="177">
        <f>N130-U130-W130-Y130-AA130- AC130-AE130</f>
        <v>0</v>
      </c>
      <c r="AH130" s="184">
        <f t="shared" ref="AH130:AH133" si="121">N130-AA130-AC130-AE130</f>
        <v>0</v>
      </c>
      <c r="AI130" s="30"/>
      <c r="AJ130" s="30"/>
      <c r="AK130" s="30"/>
      <c r="AL130" s="30"/>
      <c r="AM130" s="30"/>
      <c r="AN130" s="30"/>
      <c r="AO130" s="30"/>
      <c r="AP130" s="30"/>
      <c r="AQ130" s="30"/>
      <c r="AR130" s="30"/>
      <c r="AS130" s="30"/>
      <c r="AT130" s="30"/>
      <c r="AU130" s="30"/>
      <c r="AV130" s="30"/>
      <c r="AW130" s="30"/>
      <c r="AX130" s="30"/>
      <c r="AY130" s="30"/>
      <c r="AZ130" s="30"/>
      <c r="BA130" s="30"/>
      <c r="BB130" s="30"/>
      <c r="BC130" s="30"/>
      <c r="BD130" s="30"/>
      <c r="BE130" s="30"/>
      <c r="BF130" s="30"/>
      <c r="BG130" s="30"/>
      <c r="BH130" s="30"/>
      <c r="BI130" s="30"/>
      <c r="BJ130" s="30"/>
      <c r="BK130" s="30"/>
      <c r="BL130" s="30"/>
      <c r="BM130" s="30"/>
      <c r="BN130" s="30"/>
      <c r="BO130" s="30"/>
      <c r="BP130" s="30"/>
      <c r="BQ130" s="30"/>
      <c r="BR130" s="30"/>
      <c r="BS130" s="30"/>
      <c r="BT130" s="30"/>
      <c r="BU130" s="30"/>
      <c r="BV130" s="30"/>
      <c r="BW130" s="30"/>
      <c r="BX130" s="30"/>
      <c r="BY130" s="30"/>
      <c r="BZ130" s="30"/>
      <c r="CA130" s="30"/>
    </row>
    <row r="131" spans="1:79" s="7" customFormat="1" ht="36" customHeight="1" x14ac:dyDescent="0.25">
      <c r="A131" s="53"/>
      <c r="B131" s="36"/>
      <c r="C131" s="14" t="s">
        <v>11</v>
      </c>
      <c r="D131" s="25"/>
      <c r="E131" s="116"/>
      <c r="F131" s="4"/>
      <c r="G131" s="25">
        <f>G129+G130</f>
        <v>650389023.96000004</v>
      </c>
      <c r="H131" s="25">
        <f t="shared" ref="H131:M131" si="122">H129+H130</f>
        <v>650389023.96000004</v>
      </c>
      <c r="I131" s="25" t="e">
        <f t="shared" si="122"/>
        <v>#REF!</v>
      </c>
      <c r="J131" s="25" t="e">
        <f t="shared" si="122"/>
        <v>#REF!</v>
      </c>
      <c r="K131" s="25" t="e">
        <f t="shared" si="122"/>
        <v>#REF!</v>
      </c>
      <c r="L131" s="25" t="e">
        <f t="shared" si="122"/>
        <v>#REF!</v>
      </c>
      <c r="M131" s="25">
        <f t="shared" si="122"/>
        <v>0</v>
      </c>
      <c r="N131" s="25">
        <f>N129+N130</f>
        <v>564075418.95000005</v>
      </c>
      <c r="O131" s="6"/>
      <c r="P131" s="55"/>
      <c r="Q131" s="23">
        <f>789014*1000</f>
        <v>789014000</v>
      </c>
      <c r="R131" s="22">
        <f t="shared" si="120"/>
        <v>224938581.05000001</v>
      </c>
      <c r="S131" s="22"/>
      <c r="T131" s="102"/>
      <c r="U131" s="103">
        <f>U129+U130</f>
        <v>0</v>
      </c>
      <c r="V131" s="102"/>
      <c r="W131" s="104">
        <f>W129+W130</f>
        <v>0</v>
      </c>
      <c r="X131" s="105"/>
      <c r="Y131" s="104">
        <f>Y129+Y130</f>
        <v>0</v>
      </c>
      <c r="Z131" s="104"/>
      <c r="AA131" s="104">
        <f>AA129+AA130</f>
        <v>168970026.03</v>
      </c>
      <c r="AB131" s="104"/>
      <c r="AC131" s="104">
        <f>AC129+AC130</f>
        <v>162316599.08000001</v>
      </c>
      <c r="AD131" s="104"/>
      <c r="AE131" s="104">
        <f>AE129+AE130</f>
        <v>232788793.84</v>
      </c>
      <c r="AF131" s="128">
        <f t="shared" si="104"/>
        <v>0</v>
      </c>
      <c r="AG131" s="177">
        <f t="shared" si="105"/>
        <v>0</v>
      </c>
      <c r="AH131" s="184">
        <f t="shared" si="121"/>
        <v>0</v>
      </c>
      <c r="AI131" s="30"/>
      <c r="AJ131" s="30"/>
      <c r="AK131" s="30"/>
      <c r="AL131" s="30"/>
      <c r="AM131" s="30"/>
      <c r="AN131" s="30"/>
      <c r="AO131" s="30"/>
      <c r="AP131" s="30"/>
      <c r="AQ131" s="30"/>
      <c r="AR131" s="30"/>
      <c r="AS131" s="30"/>
      <c r="AT131" s="30"/>
      <c r="AU131" s="30"/>
      <c r="AV131" s="30"/>
      <c r="AW131" s="30"/>
      <c r="AX131" s="30"/>
      <c r="AY131" s="30"/>
      <c r="AZ131" s="30"/>
      <c r="BA131" s="30"/>
      <c r="BB131" s="30"/>
      <c r="BC131" s="30"/>
      <c r="BD131" s="30"/>
      <c r="BE131" s="30"/>
      <c r="BF131" s="30"/>
      <c r="BG131" s="30"/>
      <c r="BH131" s="30"/>
      <c r="BI131" s="30"/>
      <c r="BJ131" s="30"/>
      <c r="BK131" s="30"/>
      <c r="BL131" s="30"/>
      <c r="BM131" s="30"/>
      <c r="BN131" s="30"/>
      <c r="BO131" s="30"/>
      <c r="BP131" s="30"/>
      <c r="BQ131" s="30"/>
      <c r="BR131" s="30"/>
      <c r="BS131" s="30"/>
      <c r="BT131" s="30"/>
      <c r="BU131" s="30"/>
      <c r="BV131" s="30"/>
      <c r="BW131" s="30"/>
      <c r="BX131" s="30"/>
      <c r="BY131" s="30"/>
      <c r="BZ131" s="30"/>
      <c r="CA131" s="30"/>
    </row>
    <row r="132" spans="1:79" s="7" customFormat="1" ht="36" customHeight="1" x14ac:dyDescent="0.25">
      <c r="A132" s="53"/>
      <c r="B132" s="36"/>
      <c r="C132" s="33" t="s">
        <v>6</v>
      </c>
      <c r="D132" s="25"/>
      <c r="E132" s="116"/>
      <c r="F132" s="4"/>
      <c r="G132" s="24">
        <f>G131*0.2</f>
        <v>130077804.79000001</v>
      </c>
      <c r="H132" s="28">
        <f t="shared" ref="H132:L132" si="123">H131*0.2</f>
        <v>130077804.79000001</v>
      </c>
      <c r="I132" s="28" t="e">
        <f t="shared" si="123"/>
        <v>#REF!</v>
      </c>
      <c r="J132" s="28" t="e">
        <f t="shared" si="123"/>
        <v>#REF!</v>
      </c>
      <c r="K132" s="28" t="e">
        <f t="shared" si="123"/>
        <v>#REF!</v>
      </c>
      <c r="L132" s="28" t="e">
        <f t="shared" si="123"/>
        <v>#REF!</v>
      </c>
      <c r="M132" s="28"/>
      <c r="N132" s="24">
        <f t="shared" ref="N132" si="124">N131*0.2</f>
        <v>112815083.79000001</v>
      </c>
      <c r="O132" s="6"/>
      <c r="P132" s="22"/>
      <c r="Q132" s="23">
        <f>157802.78*1000</f>
        <v>157802780</v>
      </c>
      <c r="R132" s="22">
        <f t="shared" si="120"/>
        <v>44987696.210000001</v>
      </c>
      <c r="S132" s="22"/>
      <c r="T132" s="98"/>
      <c r="U132" s="99">
        <f t="shared" ref="U132" si="125">U131*0.2</f>
        <v>0</v>
      </c>
      <c r="V132" s="98"/>
      <c r="W132" s="100">
        <f t="shared" ref="W132" si="126">W131*0.2</f>
        <v>0</v>
      </c>
      <c r="X132" s="101"/>
      <c r="Y132" s="100">
        <f t="shared" ref="Y132" si="127">Y131*0.2</f>
        <v>0</v>
      </c>
      <c r="Z132" s="100"/>
      <c r="AA132" s="100">
        <f>AA131*0.2-0.01</f>
        <v>33794005.200000003</v>
      </c>
      <c r="AB132" s="100"/>
      <c r="AC132" s="100">
        <f t="shared" ref="AC132" si="128">AC131*0.2</f>
        <v>32463319.82</v>
      </c>
      <c r="AD132" s="100"/>
      <c r="AE132" s="100">
        <f t="shared" ref="AE132" si="129">AE131*0.2</f>
        <v>46557758.770000003</v>
      </c>
      <c r="AF132" s="128">
        <f t="shared" si="104"/>
        <v>0</v>
      </c>
      <c r="AG132" s="177">
        <f t="shared" si="105"/>
        <v>0</v>
      </c>
      <c r="AH132" s="184">
        <f t="shared" si="121"/>
        <v>0</v>
      </c>
      <c r="AI132" s="30"/>
      <c r="AJ132" s="30"/>
      <c r="AK132" s="30"/>
      <c r="AL132" s="30"/>
      <c r="AM132" s="30"/>
      <c r="AN132" s="30"/>
      <c r="AO132" s="30"/>
      <c r="AP132" s="30"/>
      <c r="AQ132" s="30"/>
      <c r="AR132" s="30"/>
      <c r="AS132" s="30"/>
      <c r="AT132" s="30"/>
      <c r="AU132" s="30"/>
      <c r="AV132" s="30"/>
      <c r="AW132" s="30"/>
      <c r="AX132" s="30"/>
      <c r="AY132" s="30"/>
      <c r="AZ132" s="30"/>
      <c r="BA132" s="30"/>
      <c r="BB132" s="30"/>
      <c r="BC132" s="30"/>
      <c r="BD132" s="30"/>
      <c r="BE132" s="30"/>
      <c r="BF132" s="30"/>
      <c r="BG132" s="30"/>
      <c r="BH132" s="30"/>
      <c r="BI132" s="30"/>
      <c r="BJ132" s="30"/>
      <c r="BK132" s="30"/>
      <c r="BL132" s="30"/>
      <c r="BM132" s="30"/>
      <c r="BN132" s="30"/>
      <c r="BO132" s="30"/>
      <c r="BP132" s="30"/>
      <c r="BQ132" s="30"/>
      <c r="BR132" s="30"/>
      <c r="BS132" s="30"/>
      <c r="BT132" s="30"/>
      <c r="BU132" s="30"/>
      <c r="BV132" s="30"/>
      <c r="BW132" s="30"/>
      <c r="BX132" s="30"/>
      <c r="BY132" s="30"/>
      <c r="BZ132" s="30"/>
      <c r="CA132" s="30"/>
    </row>
    <row r="133" spans="1:79" s="170" customFormat="1" ht="36" customHeight="1" thickBot="1" x14ac:dyDescent="0.3">
      <c r="A133" s="56"/>
      <c r="B133" s="57"/>
      <c r="C133" s="58" t="s">
        <v>16</v>
      </c>
      <c r="D133" s="59"/>
      <c r="E133" s="119"/>
      <c r="F133" s="60"/>
      <c r="G133" s="59">
        <f>G131+G132</f>
        <v>780466828.75</v>
      </c>
      <c r="H133" s="59">
        <f t="shared" ref="H133:N133" si="130">H131+H132</f>
        <v>780466828.75</v>
      </c>
      <c r="I133" s="59" t="e">
        <f t="shared" si="130"/>
        <v>#REF!</v>
      </c>
      <c r="J133" s="59" t="e">
        <f t="shared" si="130"/>
        <v>#REF!</v>
      </c>
      <c r="K133" s="59" t="e">
        <f t="shared" si="130"/>
        <v>#REF!</v>
      </c>
      <c r="L133" s="59" t="e">
        <f t="shared" si="130"/>
        <v>#REF!</v>
      </c>
      <c r="M133" s="59">
        <f t="shared" si="130"/>
        <v>0</v>
      </c>
      <c r="N133" s="59">
        <f t="shared" si="130"/>
        <v>676890502.74000001</v>
      </c>
      <c r="O133" s="171"/>
      <c r="P133" s="172"/>
      <c r="Q133" s="173">
        <f>946816.72*1000</f>
        <v>946816720</v>
      </c>
      <c r="R133" s="174">
        <f t="shared" si="120"/>
        <v>269926217.25999999</v>
      </c>
      <c r="S133" s="172"/>
      <c r="T133" s="108"/>
      <c r="U133" s="109">
        <f t="shared" ref="U133" si="131">U131+U132</f>
        <v>0</v>
      </c>
      <c r="V133" s="108"/>
      <c r="W133" s="110">
        <f t="shared" ref="W133" si="132">W131+W132</f>
        <v>0</v>
      </c>
      <c r="X133" s="111"/>
      <c r="Y133" s="110">
        <f t="shared" ref="Y133" si="133">Y131+Y132</f>
        <v>0</v>
      </c>
      <c r="Z133" s="110"/>
      <c r="AA133" s="110">
        <f t="shared" ref="AA133" si="134">AA131+AA132</f>
        <v>202764031.22999999</v>
      </c>
      <c r="AB133" s="110"/>
      <c r="AC133" s="110">
        <f t="shared" ref="AC133" si="135">AC131+AC132</f>
        <v>194779918.90000001</v>
      </c>
      <c r="AD133" s="110"/>
      <c r="AE133" s="110">
        <f t="shared" ref="AE133" si="136">AE131+AE132</f>
        <v>279346552.61000001</v>
      </c>
      <c r="AF133" s="145">
        <f t="shared" si="104"/>
        <v>0</v>
      </c>
      <c r="AG133" s="176">
        <f t="shared" si="105"/>
        <v>0</v>
      </c>
      <c r="AH133" s="184">
        <f t="shared" si="121"/>
        <v>0</v>
      </c>
    </row>
    <row r="134" spans="1:79" s="234" customFormat="1" ht="36" customHeight="1" x14ac:dyDescent="0.25">
      <c r="A134" s="224"/>
      <c r="B134" s="225"/>
      <c r="C134" s="226"/>
      <c r="D134" s="6"/>
      <c r="E134" s="227"/>
      <c r="F134" s="228"/>
      <c r="G134" s="6"/>
      <c r="H134" s="6"/>
      <c r="I134" s="6"/>
      <c r="J134" s="6"/>
      <c r="K134" s="6"/>
      <c r="L134" s="6"/>
      <c r="M134" s="6"/>
      <c r="N134" s="6"/>
      <c r="O134" s="6"/>
      <c r="P134" s="229"/>
      <c r="Q134" s="27"/>
      <c r="R134" s="230"/>
      <c r="S134" s="229"/>
      <c r="T134" s="231"/>
      <c r="U134" s="231"/>
      <c r="V134" s="231"/>
      <c r="W134" s="231"/>
      <c r="X134" s="231"/>
      <c r="Y134" s="231"/>
      <c r="Z134" s="231"/>
      <c r="AA134" s="231"/>
      <c r="AB134" s="231"/>
      <c r="AC134" s="231"/>
      <c r="AD134" s="231"/>
      <c r="AE134" s="231"/>
      <c r="AF134" s="128"/>
      <c r="AG134" s="232"/>
      <c r="AH134" s="233"/>
    </row>
    <row r="135" spans="1:79" s="234" customFormat="1" ht="107.25" customHeight="1" x14ac:dyDescent="0.25">
      <c r="A135" s="224"/>
      <c r="B135" s="225"/>
      <c r="C135" s="235" t="s">
        <v>288</v>
      </c>
      <c r="D135" s="235"/>
      <c r="E135" s="235"/>
      <c r="F135" s="235"/>
      <c r="G135" s="235"/>
      <c r="H135" s="235"/>
      <c r="I135" s="235"/>
      <c r="J135" s="235"/>
      <c r="K135" s="235"/>
      <c r="L135" s="235"/>
      <c r="M135" s="235"/>
      <c r="N135" s="235"/>
      <c r="O135" s="235"/>
      <c r="P135" s="235"/>
      <c r="Q135" s="235"/>
      <c r="R135" s="235"/>
      <c r="S135" s="235"/>
      <c r="T135" s="235"/>
      <c r="U135" s="235"/>
      <c r="V135" s="235"/>
      <c r="W135" s="235"/>
      <c r="X135" s="235"/>
      <c r="Y135" s="235"/>
      <c r="Z135" s="235"/>
      <c r="AA135" s="235"/>
      <c r="AB135" s="235"/>
      <c r="AC135" s="235"/>
      <c r="AD135" s="235"/>
      <c r="AE135" s="235"/>
      <c r="AF135" s="128"/>
      <c r="AG135" s="232"/>
      <c r="AH135" s="233"/>
    </row>
    <row r="136" spans="1:79" ht="36" customHeight="1" x14ac:dyDescent="0.25">
      <c r="H136" s="9"/>
      <c r="I136" s="9"/>
      <c r="J136" s="9"/>
      <c r="K136" s="9"/>
      <c r="L136" s="9"/>
      <c r="P136" s="17"/>
      <c r="Q136" s="17"/>
      <c r="R136" s="16"/>
      <c r="S136" s="17"/>
    </row>
    <row r="137" spans="1:79" ht="36" customHeight="1" x14ac:dyDescent="0.25">
      <c r="A137" s="223" t="s">
        <v>268</v>
      </c>
      <c r="B137" s="223"/>
      <c r="C137" s="223"/>
      <c r="D137" s="223"/>
      <c r="E137" s="223"/>
      <c r="F137" s="223"/>
      <c r="G137" s="223"/>
      <c r="H137" s="223"/>
      <c r="I137" s="223"/>
      <c r="J137" s="223"/>
      <c r="K137" s="223"/>
      <c r="L137" s="223"/>
      <c r="M137" s="223"/>
      <c r="N137" s="223"/>
      <c r="O137" s="223"/>
      <c r="P137" s="223"/>
      <c r="Q137" s="223"/>
      <c r="R137" s="223"/>
      <c r="S137" s="223"/>
      <c r="T137" s="223"/>
      <c r="U137" s="223"/>
      <c r="V137" s="223"/>
      <c r="W137" s="223"/>
      <c r="X137" s="223"/>
      <c r="Y137" s="223"/>
      <c r="Z137" s="113"/>
      <c r="AA137" s="113"/>
      <c r="AB137" s="113"/>
      <c r="AC137" s="113"/>
      <c r="AD137" s="113"/>
      <c r="AE137" s="113"/>
      <c r="AF137" s="113"/>
    </row>
    <row r="138" spans="1:79" ht="36" customHeight="1" x14ac:dyDescent="0.25">
      <c r="C138" s="82" t="s">
        <v>282</v>
      </c>
      <c r="D138" s="180"/>
      <c r="E138" s="181"/>
      <c r="F138" s="182"/>
      <c r="G138" s="183"/>
      <c r="H138" s="85"/>
      <c r="I138" s="85"/>
      <c r="J138" s="85"/>
      <c r="K138" s="85"/>
      <c r="L138" s="85"/>
      <c r="M138" s="85"/>
      <c r="N138" s="85"/>
      <c r="O138" s="85"/>
      <c r="P138" s="180"/>
      <c r="Q138" s="180"/>
      <c r="R138" s="180"/>
      <c r="S138" s="180"/>
      <c r="T138" s="83"/>
      <c r="U138" s="84"/>
      <c r="V138" s="86" t="s">
        <v>283</v>
      </c>
      <c r="W138" s="84"/>
      <c r="X138" s="83"/>
      <c r="Y138" s="84"/>
      <c r="Z138" s="84"/>
      <c r="AA138" s="84"/>
      <c r="AB138" s="84"/>
      <c r="AC138" s="84"/>
    </row>
    <row r="139" spans="1:79" ht="36" customHeight="1" x14ac:dyDescent="0.25">
      <c r="C139" s="220" t="s">
        <v>270</v>
      </c>
      <c r="D139" s="220"/>
      <c r="E139" s="220"/>
      <c r="F139" s="182"/>
      <c r="G139" s="85"/>
      <c r="H139" s="85"/>
      <c r="I139" s="85"/>
      <c r="J139" s="85"/>
      <c r="K139" s="85"/>
      <c r="L139" s="85"/>
      <c r="M139" s="85"/>
      <c r="N139" s="85"/>
      <c r="O139" s="85"/>
      <c r="P139" s="180"/>
      <c r="Q139" s="180"/>
      <c r="R139" s="180"/>
      <c r="S139" s="180"/>
      <c r="T139" s="83"/>
      <c r="U139" s="84"/>
      <c r="V139" s="220" t="s">
        <v>284</v>
      </c>
      <c r="W139" s="220"/>
      <c r="X139" s="220"/>
      <c r="Y139" s="81"/>
      <c r="Z139" s="81"/>
      <c r="AA139" s="81"/>
      <c r="AB139" s="81"/>
      <c r="AC139" s="81"/>
      <c r="AD139" s="81"/>
      <c r="AE139" s="81"/>
      <c r="AF139" s="81"/>
    </row>
    <row r="140" spans="1:79" ht="36" customHeight="1" x14ac:dyDescent="0.25">
      <c r="C140" s="220" t="s">
        <v>271</v>
      </c>
      <c r="D140" s="220"/>
      <c r="E140" s="220"/>
      <c r="F140" s="182"/>
      <c r="G140" s="85"/>
      <c r="H140" s="85"/>
      <c r="I140" s="85"/>
      <c r="J140" s="85"/>
      <c r="K140" s="85"/>
      <c r="L140" s="85"/>
      <c r="M140" s="85"/>
      <c r="N140" s="85"/>
      <c r="O140" s="85"/>
      <c r="P140" s="180"/>
      <c r="Q140" s="180"/>
      <c r="R140" s="180"/>
      <c r="S140" s="180"/>
      <c r="T140" s="83"/>
      <c r="U140" s="84"/>
      <c r="V140" s="220" t="s">
        <v>284</v>
      </c>
      <c r="W140" s="220"/>
      <c r="X140" s="220"/>
      <c r="Y140" s="81"/>
      <c r="Z140" s="81"/>
      <c r="AA140" s="81"/>
      <c r="AB140" s="81"/>
      <c r="AC140" s="81"/>
      <c r="AD140" s="81"/>
      <c r="AE140" s="81"/>
      <c r="AF140" s="81"/>
    </row>
    <row r="141" spans="1:79" ht="36" customHeight="1" x14ac:dyDescent="0.25">
      <c r="C141" s="179"/>
      <c r="D141" s="85"/>
      <c r="E141" s="181"/>
      <c r="F141" s="182"/>
      <c r="G141" s="85"/>
      <c r="H141" s="85"/>
      <c r="I141" s="85"/>
      <c r="J141" s="85"/>
      <c r="K141" s="85"/>
      <c r="L141" s="85"/>
      <c r="M141" s="85"/>
      <c r="N141" s="85"/>
      <c r="O141" s="85"/>
      <c r="P141" s="180"/>
      <c r="Q141" s="180"/>
      <c r="R141" s="180"/>
      <c r="S141" s="180"/>
      <c r="T141" s="83"/>
      <c r="U141" s="84"/>
      <c r="V141" s="179"/>
      <c r="W141" s="85"/>
      <c r="X141" s="181"/>
      <c r="Y141" s="84"/>
      <c r="Z141" s="84"/>
      <c r="AA141" s="84"/>
      <c r="AB141" s="84"/>
      <c r="AC141" s="84"/>
      <c r="AD141" s="84"/>
      <c r="AE141" s="84"/>
      <c r="AF141" s="84"/>
    </row>
    <row r="142" spans="1:79" ht="36" customHeight="1" x14ac:dyDescent="0.25">
      <c r="C142" s="179"/>
      <c r="D142" s="85"/>
      <c r="E142" s="181"/>
      <c r="F142" s="182"/>
      <c r="G142" s="85"/>
      <c r="H142" s="85"/>
      <c r="I142" s="85"/>
      <c r="J142" s="85"/>
      <c r="K142" s="85"/>
      <c r="L142" s="85"/>
      <c r="M142" s="85"/>
      <c r="N142" s="85"/>
      <c r="O142" s="85"/>
      <c r="P142" s="180"/>
      <c r="Q142" s="180"/>
      <c r="R142" s="180"/>
      <c r="S142" s="180"/>
      <c r="T142" s="83"/>
      <c r="U142" s="84"/>
      <c r="V142" s="179"/>
      <c r="W142" s="85"/>
      <c r="X142" s="181"/>
      <c r="Y142" s="84"/>
      <c r="Z142" s="84"/>
      <c r="AA142" s="84"/>
      <c r="AB142" s="84"/>
      <c r="AC142" s="84"/>
      <c r="AD142" s="84"/>
      <c r="AE142" s="84"/>
      <c r="AF142" s="84"/>
    </row>
    <row r="143" spans="1:79" ht="36" customHeight="1" x14ac:dyDescent="0.25">
      <c r="C143" s="81" t="s">
        <v>272</v>
      </c>
      <c r="D143" s="85"/>
      <c r="E143" s="181"/>
      <c r="F143" s="182"/>
      <c r="G143" s="85"/>
      <c r="H143" s="85"/>
      <c r="I143" s="85"/>
      <c r="J143" s="85"/>
      <c r="K143" s="85"/>
      <c r="L143" s="85"/>
      <c r="M143" s="85"/>
      <c r="N143" s="85"/>
      <c r="O143" s="85"/>
      <c r="P143" s="180"/>
      <c r="Q143" s="180"/>
      <c r="R143" s="180"/>
      <c r="S143" s="180"/>
      <c r="T143" s="83"/>
      <c r="U143" s="84"/>
      <c r="V143" s="81" t="s">
        <v>285</v>
      </c>
      <c r="W143" s="85"/>
      <c r="X143" s="181"/>
      <c r="Y143" s="84"/>
      <c r="Z143" s="84"/>
      <c r="AA143" s="84"/>
      <c r="AB143" s="84"/>
      <c r="AC143" s="84"/>
      <c r="AD143" s="84"/>
      <c r="AE143" s="84"/>
      <c r="AF143" s="84"/>
    </row>
    <row r="144" spans="1:79" ht="36" customHeight="1" x14ac:dyDescent="0.25">
      <c r="C144" s="182" t="s">
        <v>269</v>
      </c>
      <c r="D144" s="85"/>
      <c r="E144" s="181"/>
      <c r="F144" s="182"/>
      <c r="G144" s="85"/>
      <c r="H144" s="85"/>
      <c r="I144" s="85"/>
      <c r="J144" s="85"/>
      <c r="K144" s="85"/>
      <c r="L144" s="85"/>
      <c r="M144" s="85"/>
      <c r="N144" s="85"/>
      <c r="O144" s="85"/>
      <c r="P144" s="180"/>
      <c r="Q144" s="180"/>
      <c r="R144" s="180"/>
      <c r="S144" s="180"/>
      <c r="T144" s="83"/>
      <c r="U144" s="84"/>
      <c r="V144" s="182"/>
      <c r="W144" s="85"/>
      <c r="X144" s="181"/>
      <c r="Y144" s="87" t="s">
        <v>269</v>
      </c>
      <c r="Z144" s="87"/>
      <c r="AA144" s="87"/>
      <c r="AB144" s="87"/>
      <c r="AC144" s="87"/>
      <c r="AD144" s="87"/>
      <c r="AE144" s="87"/>
      <c r="AF144" s="87"/>
    </row>
    <row r="145" spans="3:29" ht="36" customHeight="1" x14ac:dyDescent="0.25">
      <c r="C145" s="179"/>
      <c r="D145" s="85"/>
      <c r="E145" s="181"/>
      <c r="F145" s="182"/>
      <c r="G145" s="85"/>
      <c r="H145" s="85"/>
      <c r="I145" s="85"/>
      <c r="J145" s="85"/>
      <c r="K145" s="85"/>
      <c r="L145" s="85"/>
      <c r="M145" s="85"/>
      <c r="N145" s="85"/>
      <c r="O145" s="85"/>
      <c r="P145" s="180"/>
      <c r="Q145" s="180"/>
      <c r="R145" s="180"/>
      <c r="S145" s="180"/>
      <c r="T145" s="83"/>
      <c r="U145" s="84"/>
      <c r="V145" s="83"/>
      <c r="W145" s="84"/>
      <c r="X145" s="83"/>
      <c r="Y145" s="84"/>
      <c r="Z145" s="84"/>
      <c r="AA145" s="84"/>
      <c r="AB145" s="84"/>
      <c r="AC145" s="84"/>
    </row>
  </sheetData>
  <mergeCells count="35">
    <mergeCell ref="C139:E139"/>
    <mergeCell ref="C140:E140"/>
    <mergeCell ref="T11:U11"/>
    <mergeCell ref="A137:Y137"/>
    <mergeCell ref="V139:X139"/>
    <mergeCell ref="V140:X140"/>
    <mergeCell ref="C135:AE135"/>
    <mergeCell ref="AC1:AE1"/>
    <mergeCell ref="A10:A14"/>
    <mergeCell ref="C10:C14"/>
    <mergeCell ref="D10:D14"/>
    <mergeCell ref="E10:E14"/>
    <mergeCell ref="M10:M14"/>
    <mergeCell ref="N10:N14"/>
    <mergeCell ref="T13:U13"/>
    <mergeCell ref="V13:W13"/>
    <mergeCell ref="X13:Y13"/>
    <mergeCell ref="T12:U12"/>
    <mergeCell ref="V12:W12"/>
    <mergeCell ref="X12:Y12"/>
    <mergeCell ref="T10:AA10"/>
    <mergeCell ref="AB13:AC13"/>
    <mergeCell ref="AD13:AE13"/>
    <mergeCell ref="A2:AE2"/>
    <mergeCell ref="A3:AE3"/>
    <mergeCell ref="Z12:AA12"/>
    <mergeCell ref="Z13:AA13"/>
    <mergeCell ref="V11:AA11"/>
    <mergeCell ref="AB10:AE10"/>
    <mergeCell ref="AB11:AE11"/>
    <mergeCell ref="AB12:AC12"/>
    <mergeCell ref="AD12:AE12"/>
    <mergeCell ref="AC5:AE5"/>
    <mergeCell ref="A6:AE6"/>
    <mergeCell ref="A7:AE8"/>
  </mergeCells>
  <pageMargins left="0" right="0" top="0" bottom="0" header="0.31496062992125984" footer="0.31496062992125984"/>
  <pageSetup paperSize="8" scale="60" fitToHeight="0" orientation="landscape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 </vt:lpstr>
      <vt:lpstr>'Лист1 '!Заголовки_для_печати</vt:lpstr>
      <vt:lpstr>'Лист1 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Кутилова Екатерина Михайловна</dc:creator>
  <cp:lastModifiedBy>Наталья</cp:lastModifiedBy>
  <cp:lastPrinted>2022-07-21T10:26:26Z</cp:lastPrinted>
  <dcterms:created xsi:type="dcterms:W3CDTF">2021-02-11T06:48:36Z</dcterms:created>
  <dcterms:modified xsi:type="dcterms:W3CDTF">2022-10-24T09:33:17Z</dcterms:modified>
</cp:coreProperties>
</file>