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ВОР" sheetId="2" r:id="rId1"/>
    <sheet name="ЛОТ 3 на печать" sheetId="7" state="hidden" r:id="rId2"/>
  </sheet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7" l="1"/>
  <c r="I63" i="7"/>
  <c r="I33" i="7"/>
  <c r="F152" i="7" l="1"/>
  <c r="F149" i="7"/>
  <c r="F148" i="7"/>
  <c r="F147" i="7"/>
  <c r="F138" i="7"/>
  <c r="F137" i="7"/>
  <c r="F136" i="7"/>
  <c r="F134" i="7"/>
  <c r="F131" i="7"/>
  <c r="F129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0" i="7"/>
  <c r="F109" i="7"/>
  <c r="F106" i="7"/>
  <c r="F104" i="7"/>
  <c r="F103" i="7"/>
  <c r="F102" i="7"/>
  <c r="F101" i="7"/>
  <c r="F99" i="7"/>
  <c r="F97" i="7"/>
  <c r="F96" i="7"/>
  <c r="F95" i="7"/>
  <c r="F92" i="7"/>
  <c r="F90" i="7"/>
  <c r="F88" i="7"/>
  <c r="F86" i="7"/>
  <c r="F85" i="7"/>
  <c r="F84" i="7"/>
  <c r="F83" i="7"/>
  <c r="F82" i="7"/>
  <c r="F81" i="7"/>
  <c r="F80" i="7"/>
  <c r="F79" i="7"/>
  <c r="F77" i="7"/>
  <c r="F76" i="7"/>
  <c r="F73" i="7"/>
  <c r="F72" i="7"/>
  <c r="F71" i="7"/>
  <c r="F70" i="7"/>
  <c r="F69" i="7"/>
  <c r="F68" i="7"/>
  <c r="F65" i="7"/>
  <c r="F64" i="7"/>
  <c r="F63" i="7"/>
  <c r="F62" i="7"/>
  <c r="F61" i="7"/>
  <c r="F60" i="7"/>
  <c r="F58" i="7"/>
  <c r="F56" i="7"/>
  <c r="F54" i="7"/>
  <c r="F53" i="7"/>
  <c r="F50" i="7"/>
  <c r="F49" i="7"/>
  <c r="F48" i="7"/>
  <c r="F47" i="7"/>
  <c r="F45" i="7"/>
  <c r="F43" i="7"/>
  <c r="F41" i="7"/>
  <c r="F40" i="7"/>
  <c r="F39" i="7"/>
  <c r="F38" i="7"/>
  <c r="F37" i="7"/>
  <c r="F36" i="7"/>
  <c r="F35" i="7"/>
  <c r="F34" i="7"/>
  <c r="A34" i="7"/>
  <c r="A35" i="7" s="1"/>
  <c r="A37" i="7" s="1"/>
  <c r="A39" i="7" s="1"/>
  <c r="A40" i="7" s="1"/>
  <c r="A41" i="7" s="1"/>
  <c r="A43" i="7" s="1"/>
  <c r="A44" i="7" s="1"/>
  <c r="A46" i="7" s="1"/>
  <c r="A48" i="7" s="1"/>
  <c r="A49" i="7" s="1"/>
  <c r="A50" i="7" s="1"/>
  <c r="A53" i="7" s="1"/>
  <c r="A54" i="7" s="1"/>
  <c r="A55" i="7" s="1"/>
  <c r="A57" i="7" s="1"/>
  <c r="A59" i="7" s="1"/>
  <c r="A61" i="7" s="1"/>
  <c r="A63" i="7" s="1"/>
  <c r="A64" i="7" s="1"/>
  <c r="A65" i="7" s="1"/>
  <c r="F33" i="7"/>
  <c r="A33" i="7"/>
  <c r="F30" i="7"/>
  <c r="F29" i="7"/>
  <c r="F28" i="7"/>
  <c r="F27" i="7"/>
  <c r="F26" i="7"/>
  <c r="F25" i="7"/>
  <c r="F23" i="7"/>
  <c r="F21" i="7"/>
  <c r="F19" i="7"/>
  <c r="F17" i="7"/>
  <c r="F15" i="7"/>
  <c r="F13" i="7"/>
  <c r="F9" i="7"/>
  <c r="A9" i="7"/>
  <c r="A11" i="7" s="1"/>
  <c r="A14" i="7" s="1"/>
  <c r="A16" i="7" s="1"/>
  <c r="F8" i="7"/>
  <c r="F154" i="7" s="1"/>
  <c r="F157" i="7" s="1"/>
  <c r="F159" i="7" s="1"/>
  <c r="A66" i="7" l="1"/>
  <c r="A68" i="7"/>
  <c r="A69" i="7" s="1"/>
  <c r="A70" i="7" s="1"/>
  <c r="A71" i="7" s="1"/>
  <c r="A72" i="7" s="1"/>
  <c r="A73" i="7" s="1"/>
  <c r="A76" i="7" s="1"/>
  <c r="A77" i="7" s="1"/>
  <c r="A78" i="7" s="1"/>
  <c r="A80" i="7" s="1"/>
  <c r="A81" i="7" s="1"/>
  <c r="A83" i="7" s="1"/>
  <c r="A84" i="7" s="1"/>
  <c r="A85" i="7" s="1"/>
  <c r="A86" i="7" s="1"/>
  <c r="A87" i="7" s="1"/>
  <c r="A88" i="7" s="1"/>
  <c r="A90" i="7" s="1"/>
  <c r="A92" i="7" s="1"/>
  <c r="A95" i="7" s="1"/>
  <c r="A96" i="7" s="1"/>
  <c r="A97" i="7" s="1"/>
  <c r="A99" i="7" s="1"/>
  <c r="A100" i="7" s="1"/>
  <c r="A102" i="7" s="1"/>
  <c r="A104" i="7" s="1"/>
  <c r="A106" i="7" s="1"/>
  <c r="A109" i="7" s="1"/>
  <c r="A110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9" i="7" s="1"/>
  <c r="A131" i="7" s="1"/>
  <c r="A134" i="7" s="1"/>
  <c r="A136" i="7" s="1"/>
  <c r="A137" i="7" s="1"/>
  <c r="A138" i="7" s="1"/>
  <c r="A147" i="7" s="1"/>
  <c r="A148" i="7" s="1"/>
  <c r="A149" i="7" s="1"/>
  <c r="A152" i="7" s="1"/>
  <c r="A155" i="7" s="1"/>
  <c r="A156" i="7" s="1"/>
  <c r="F160" i="7"/>
  <c r="F161" i="7" s="1"/>
  <c r="D284" i="2" l="1"/>
  <c r="D276" i="2"/>
  <c r="D244" i="2"/>
  <c r="A244" i="2"/>
  <c r="A245" i="2" s="1"/>
  <c r="A224" i="2"/>
  <c r="A218" i="2"/>
  <c r="A219" i="2" s="1"/>
  <c r="A221" i="2" s="1"/>
  <c r="A222" i="2" s="1"/>
  <c r="D204" i="2"/>
  <c r="D132" i="2"/>
  <c r="D131" i="2"/>
  <c r="D108" i="2"/>
  <c r="A87" i="2"/>
  <c r="A88" i="2" s="1"/>
  <c r="A91" i="2" s="1"/>
  <c r="D59" i="2"/>
  <c r="D55" i="2"/>
  <c r="D51" i="2"/>
</calcChain>
</file>

<file path=xl/sharedStrings.xml><?xml version="1.0" encoding="utf-8"?>
<sst xmlns="http://schemas.openxmlformats.org/spreadsheetml/2006/main" count="812" uniqueCount="385">
  <si>
    <t xml:space="preserve">Ведомость объемов и стоимости работ </t>
  </si>
  <si>
    <t>№ п.п</t>
  </si>
  <si>
    <t>Единица измерения</t>
  </si>
  <si>
    <t>Разборка площадки под БКТП-4.1 на ПК462+53 а.д. М11</t>
  </si>
  <si>
    <t>т</t>
  </si>
  <si>
    <t>Демонтаж существующей водопропускной трубы ПВХ Ø0,50м под въездом на площадку:</t>
  </si>
  <si>
    <t>Демонтаж существующих оголовков водопропускных труб</t>
  </si>
  <si>
    <t>шт.</t>
  </si>
  <si>
    <t>шт</t>
  </si>
  <si>
    <t>Демонтаж существующих дорожных знаков</t>
  </si>
  <si>
    <t>Демонтаж существующих дорожных знаков с последующей установкой на новом месте.</t>
  </si>
  <si>
    <t>Демонтаж существующего дренажа</t>
  </si>
  <si>
    <t>пм</t>
  </si>
  <si>
    <t>Демонтаж элементов конструкции водоотвода с проезжей части</t>
  </si>
  <si>
    <t>Демонтаж существующих шумозащитных экранов (ШЗЭ)</t>
  </si>
  <si>
    <t xml:space="preserve">Участок демонтажа шумозащитного экрана на участке ПК467+02,85 - ПК468+77,88 а.д. М-11 </t>
  </si>
  <si>
    <t>м</t>
  </si>
  <si>
    <t>м³</t>
  </si>
  <si>
    <t>Земляное полотно</t>
  </si>
  <si>
    <t>Подготовительные работы</t>
  </si>
  <si>
    <t>Земляные работы</t>
  </si>
  <si>
    <t>Возведение насыпи из карьера</t>
  </si>
  <si>
    <t>Укрепительные работы</t>
  </si>
  <si>
    <t>Водоотводные кюветы</t>
  </si>
  <si>
    <t>Съезд № 5</t>
  </si>
  <si>
    <t>ПСП на автомобильной дороге М11</t>
  </si>
  <si>
    <t>Водоотводные канавы</t>
  </si>
  <si>
    <t>Устройство подкюветного дренажа</t>
  </si>
  <si>
    <t>Устройство смотровых колодцев</t>
  </si>
  <si>
    <t>Дорожная одежда</t>
  </si>
  <si>
    <t>кг</t>
  </si>
  <si>
    <t>Устройство нижнего слоя основания из готовой щебеночно – песчаной смеси с непрерывной гранулометрией С4-80 мм, толщиной 0,24 м.</t>
  </si>
  <si>
    <t xml:space="preserve">Устройство верхнего слоя основания из плотного асфальтобетона из горячей мелкозернистой щебеночной смеси типа "Б", II марки на гранитном щебне М не ниже 1200 по ГОСТ 9128-2009 на ПБВ-60 по ГОСТ Р 52056-2003, толщиной 0,07 м; </t>
  </si>
  <si>
    <t>Устройство нижнего слоя покрытия из плотного асфальтобетона из горячей мелкозернистой щебеночной смеси типа "Б" I марки (гранитный щебень не ниже М-1200) на ПБВ-60, толщиной 0,05 м</t>
  </si>
  <si>
    <t>Устройство верхнего слоя покрытия из щебеночно-мастичного асфальтобетона ЩМА-15 на щебне из изверженных и метаморфических пород (М не ниже 1200) на ПБВ-60, толщиной 0,04м</t>
  </si>
  <si>
    <t>Присыпные обочины</t>
  </si>
  <si>
    <t>Устройство верхнего слоя покрытия из щебеночно-мастичного асфальтобетона ЩМА-15 на щебне из изверженных и метаморфических пород (М не ниже 1200) на ПБВ-60, толщиной 0,05м</t>
  </si>
  <si>
    <t>Водоотвод с проезжей части</t>
  </si>
  <si>
    <t>п.м</t>
  </si>
  <si>
    <t>Устройство водосбросов на обочине:</t>
  </si>
  <si>
    <t>Устройство лотка по откосу насыпи:</t>
  </si>
  <si>
    <t>Устройство гасителя:</t>
  </si>
  <si>
    <t>ПСП на а.д. М11</t>
  </si>
  <si>
    <t>Малые искусственные сооружения</t>
  </si>
  <si>
    <t>Устройство тела трубы</t>
  </si>
  <si>
    <t>Монтаж элементов трубы</t>
  </si>
  <si>
    <t>Устройство оголовков трубы</t>
  </si>
  <si>
    <t>Устройство защитного лотка из блоков Л1</t>
  </si>
  <si>
    <t>Арматура Ø6 А240 (А-I) по ГОСТ 34028-2016</t>
  </si>
  <si>
    <t>Антисептированные доски</t>
  </si>
  <si>
    <t>Устройство лотка из монолитного бетона В20</t>
  </si>
  <si>
    <t>Благоустройство</t>
  </si>
  <si>
    <t>Устройство лестничного схода с насыпи к опоре эстакады на ПК9+10 ЦКАД</t>
  </si>
  <si>
    <t>Благоустройство в пределах полосы отвода</t>
  </si>
  <si>
    <t>п.м.</t>
  </si>
  <si>
    <t>Устройство подкюветного дренажа ПК468+64 - ПК467+66 М11 (слева)</t>
  </si>
  <si>
    <t>м2</t>
  </si>
  <si>
    <t>м3</t>
  </si>
  <si>
    <t>Планировка верха земляного полотна механизированным способом</t>
  </si>
  <si>
    <t>Планировка откосов механизированным способом</t>
  </si>
  <si>
    <t>Нниж=0,16м</t>
  </si>
  <si>
    <t>Нверх=0,16м</t>
  </si>
  <si>
    <t>Площадка под БКТП-4.1 на ПК460+88,57 а.д. М11</t>
  </si>
  <si>
    <t>Снятие растительного грунта и почвенно-растительного грунта:</t>
  </si>
  <si>
    <t>Площадка на ПК12+71 Съезда 5 
для поста охраны и контейнера для антигололедных реагентов</t>
  </si>
  <si>
    <t>Устройство дорожной одежды на технологической площадке</t>
  </si>
  <si>
    <t xml:space="preserve">Устройство покрытия из плотного асфальтобетона из горячей мелкозернистой щебеночной смеси типа "Б", II марки на гранитном щебне М не ниже 1200 по ГОСТ 9128-2013 на ПБВ-60 по ГОСТ Р 52056-2003, толщиной 0,05 м; </t>
  </si>
  <si>
    <t>Устройство дорожной одежды в пределах кривых по типу основного хода М11</t>
  </si>
  <si>
    <t xml:space="preserve">Устройство верхнего слоя основания из плотного асфальтобетона из горячей крупнозернистой щебеночной смеси типа "Б", I марки на гранитном щебне М не ниже 1200 по ГОСТ 9128-2013 на ПБВ-60 по ГОСТ Р 52056-2014, толщиной 0,15 м; </t>
  </si>
  <si>
    <t>Устройство нижнего слоя покрытия из плотного асфальтобетона из горячей мелкозернистой щебеночной смеси типа "Б" I марки (гранитный щебень не ниже М-1200) на ПБВ-60, толщиной 0,10 м</t>
  </si>
  <si>
    <t>Устройство дорожной одежды на остановочной площадке у площадки для поста охраны и контейнера для антигололедных реагентов (ПК12+71 Съезда 5)</t>
  </si>
  <si>
    <t>Обстановка и обустройство дороги</t>
  </si>
  <si>
    <t>Дорожная разметка (термопластик)</t>
  </si>
  <si>
    <t>Сплошная линия 1.2 шириной 0.10 м</t>
  </si>
  <si>
    <t>м²</t>
  </si>
  <si>
    <t>Прерывистая линия шириной 0.10 м при соотношении штриха и промежутка 3:3 (разметка 1.5)</t>
  </si>
  <si>
    <t>Сплошная линия 1.1 шириной 0.15 м</t>
  </si>
  <si>
    <t>Сплошная линия 1.2 шириной 0.15 м</t>
  </si>
  <si>
    <t>Сплошная линия 1.4 шириной 0.15 м</t>
  </si>
  <si>
    <t>Прерывистая линия шириной 0.15 м при соотношении штриха и промежутка 3:3 (разметка 1.5)</t>
  </si>
  <si>
    <t>Прерывистая линия шириной 0.40 м при соотношении штриха и промежутка 1:3 (разметка 1.8)</t>
  </si>
  <si>
    <t xml:space="preserve">Иная дорожная разметка:  </t>
  </si>
  <si>
    <t>1.16.3</t>
  </si>
  <si>
    <t>1.16.2</t>
  </si>
  <si>
    <t>1.18.а (&gt;60км/ч)</t>
  </si>
  <si>
    <t>1.18.в (&gt;60км/ч)</t>
  </si>
  <si>
    <t xml:space="preserve">Установка металлического барьерного ограждения дорожной группы (оцинкованного): </t>
  </si>
  <si>
    <t>высотой 750мм:</t>
  </si>
  <si>
    <t>высотой 1100мм:</t>
  </si>
  <si>
    <t xml:space="preserve">Буфер дорожный </t>
  </si>
  <si>
    <t>Демпфирующее устройство</t>
  </si>
  <si>
    <t xml:space="preserve">Дорожные знаки </t>
  </si>
  <si>
    <t>Стойка - СКМ 4.35</t>
  </si>
  <si>
    <t>Стойка - СКМ 4.40</t>
  </si>
  <si>
    <t>Стойка - СКМ 4.45</t>
  </si>
  <si>
    <t>Стойка - СКМ 6.65</t>
  </si>
  <si>
    <t>Г-образные рамы РМГ1</t>
  </si>
  <si>
    <t>П-образные рамы РМП10</t>
  </si>
  <si>
    <t>П-образные рамы РМП13</t>
  </si>
  <si>
    <t>Свайный фундамент</t>
  </si>
  <si>
    <t>Устройство присыпных берм для знаков индивидуального проектирования</t>
  </si>
  <si>
    <t>Устройство присыпной бермы на ПК464+48 (слева)</t>
  </si>
  <si>
    <t>Нарезка уступов в теле существующей насыпи бульдозером с перемещением 2 группы грунта до 10 м для дальнейшего использования при планировке территории в полосе отвода (Плотность грунта 1.60т/м³).</t>
  </si>
  <si>
    <t>Устройство присыпной бермы на ПК471+50 (слева)</t>
  </si>
  <si>
    <t>Разработка вручную 2 группа грунта, в отвал, для дальнейшего использования при возведении насыпи присыпной бермы</t>
  </si>
  <si>
    <t>Планировка основания вручную</t>
  </si>
  <si>
    <t>Уплотнение основания пневмотрамбовками</t>
  </si>
  <si>
    <t>Устройство оголовков и тела трубы</t>
  </si>
  <si>
    <t>Устройство щебеночной подготовки толщиной 0,10м. Щебень М600, фр. 20-40, ГОСТ 25607-2009</t>
  </si>
  <si>
    <t>Монтаж звеньев трубы Т80.50-2</t>
  </si>
  <si>
    <t>Монтаж звеньев трубы Т80.35-2</t>
  </si>
  <si>
    <t>Устройство портальной стенки из монолитного бетона В25, F300, W8, массой 4,0т</t>
  </si>
  <si>
    <t>Обратная засыпка котлована песчаным грунтом с содержанием пылевато-глинистой фракции не более 5% с Кф не менее 1 м/сут</t>
  </si>
  <si>
    <t xml:space="preserve">Укрепление откосов и русел у входного и выходного оголовка монолитным бетоном </t>
  </si>
  <si>
    <t>Демонтаж существующих элементов дороги</t>
  </si>
  <si>
    <t xml:space="preserve">Устройство верхнего слоя дополнительного слоя основания из готовой щебеночно – песчаной смеси с непрерывной гранулометрией С4-80 мм, толщиной 0,25 м. </t>
  </si>
  <si>
    <t xml:space="preserve">Устройство нижнего слоя основания из щебеночной смеси М-800 непрерывной гранулометрии при максимальном размере зерен 40мм (С-5), толщиной 0,31 (0,29) м. </t>
  </si>
  <si>
    <t>Крайние опоры</t>
  </si>
  <si>
    <t>Нанесение обмазочной гидроизоляции на поверхности, соприкасающиеся с грунтом</t>
  </si>
  <si>
    <t>Промежуточные опоры</t>
  </si>
  <si>
    <t>Пролетное строение</t>
  </si>
  <si>
    <t>УЗД контроль монтажных сварных швов:</t>
  </si>
  <si>
    <t>Мостовое полотно</t>
  </si>
  <si>
    <t>Устройство закрытого продольного и поперечного дренажа:</t>
  </si>
  <si>
    <t>Устройство водоотвода на опорах:</t>
  </si>
  <si>
    <t>Устройство монолитного железобетонного лотка</t>
  </si>
  <si>
    <t>Сопряжение с насыпью</t>
  </si>
  <si>
    <t>Обустройство конусов</t>
  </si>
  <si>
    <t>Водоотвод с насыпи</t>
  </si>
  <si>
    <t>Установка сборных блоков БР100.30.18</t>
  </si>
  <si>
    <t>Устройство укрепления откосов и русла монолитным бетоном В20, толщиной 0,08м на щебеночной подготовке толщиной 0,10м. Щебень М600 фр. 20-40мм</t>
  </si>
  <si>
    <t xml:space="preserve">Возведение насыпи из песка </t>
  </si>
  <si>
    <t xml:space="preserve">Устройство трещинопрерывающей прослойки из геосинтетического материала прочностью на растяжение не менее 50кН/м и размером ячеек 25х25мм полипропиленового геосинтетического нетканного материала </t>
  </si>
  <si>
    <t>Устройство верхнего слоя дополнительного слоя основания из готовой щебеночно – песчаной смеси с непрерывной гранулометрией С4-80 мм, толщиной 0,32 м, укладываемой в 2 слоя.</t>
  </si>
  <si>
    <t>Устройство насыпи .из песка</t>
  </si>
  <si>
    <t>Технологические площадки</t>
  </si>
  <si>
    <t>объект</t>
  </si>
  <si>
    <t>Планировка механизированным способом</t>
  </si>
  <si>
    <t>Подготовка из щебеночно-песчаной смеси С-5  под тело трубы и оголовки</t>
  </si>
  <si>
    <t xml:space="preserve">Затраты  на страхование объекта строительства  </t>
  </si>
  <si>
    <t>Строительство эстакады на пк 8+98,34 на съезде №5 транспортной развязки №18</t>
  </si>
  <si>
    <t xml:space="preserve">Срезка существующего асфальтобетонного покрытия </t>
  </si>
  <si>
    <t>Разборка существующего основания из щебня</t>
  </si>
  <si>
    <t>Разработка грунта насыпи</t>
  </si>
  <si>
    <t>Разработка грунта</t>
  </si>
  <si>
    <t>Демонтаж БКТП 4.1 на км46+270</t>
  </si>
  <si>
    <t>Демонтаж опор существующих дорожных знаков</t>
  </si>
  <si>
    <t>Демонтаж фундаментов существующих дорожных знаков</t>
  </si>
  <si>
    <t>Демонтаж существующего металлического барьерного ограждения</t>
  </si>
  <si>
    <t>Демонтаж бортового камня</t>
  </si>
  <si>
    <t>Демонтаж блоков Б-5</t>
  </si>
  <si>
    <t>Демонтаж лотков телескопических блок Б-7</t>
  </si>
  <si>
    <t>Демонтаж монолитного бетона</t>
  </si>
  <si>
    <t>Демонтаж ограждения полосы отвода в виде металлической сетки на металлических столбах</t>
  </si>
  <si>
    <t>Снятие плодородного слоя почвы .</t>
  </si>
  <si>
    <t xml:space="preserve">Армирование тела насыпи земляного полотна </t>
  </si>
  <si>
    <t>Нарезка уступов</t>
  </si>
  <si>
    <t xml:space="preserve">Разработка грунта в выемке </t>
  </si>
  <si>
    <t>Нарезка кюветов</t>
  </si>
  <si>
    <t xml:space="preserve">Планировка верха земляного полотна </t>
  </si>
  <si>
    <t xml:space="preserve">Планировка откосов </t>
  </si>
  <si>
    <t xml:space="preserve">Укрепление откосов посевом трав по слою растительного грунта </t>
  </si>
  <si>
    <t xml:space="preserve">Укрепление откосов геоматами экструдированными с посевом трав </t>
  </si>
  <si>
    <t>Разработка выемки</t>
  </si>
  <si>
    <t>Укрепление дна и откосов кюветов монолитным бетоном</t>
  </si>
  <si>
    <t xml:space="preserve">Укрепление откосов кюветов засевом трав </t>
  </si>
  <si>
    <t xml:space="preserve">Разработка выемки </t>
  </si>
  <si>
    <t xml:space="preserve">Укрепление дна и откосов кюветов монолитным бетоном </t>
  </si>
  <si>
    <t>Укрепление откосов кюветов засевом трав</t>
  </si>
  <si>
    <t>Укрепление дна и откосов канав монолитным бетоном</t>
  </si>
  <si>
    <t xml:space="preserve">Укрепление откосов канав засевом трав </t>
  </si>
  <si>
    <t>Устройство нижнего слоя дополнительного слоя основания из песка</t>
  </si>
  <si>
    <t xml:space="preserve">Устройство фильтрующе-разделительной прослойки </t>
  </si>
  <si>
    <t>Устройство верхнего слоя основания из плотного асфальтобетона из горячей мелкозернистой щебеночной смеси типа "Б", II марки, толщиной 0,07м</t>
  </si>
  <si>
    <t>Устройство нижнего слоя покрытия из плотного асфальтобетона из горячей мелкозернистой щебеночной смеси типа "Б" I марки, толщиной 0,05 м</t>
  </si>
  <si>
    <t>Устройство верхнего слоя покрытия из щебеночно-мастичного асфальтобетона ЩМА-15, толщиной 0,04м</t>
  </si>
  <si>
    <t xml:space="preserve">Устройство присыпных обочин из песчаного грунта </t>
  </si>
  <si>
    <t>Укрепление обочин фракционированным щебнем</t>
  </si>
  <si>
    <t xml:space="preserve">Укрепление обочин засевом трав; </t>
  </si>
  <si>
    <t>Фрезерование верхнего слоя покрытия существующей дорожной одежды, толщиной 5 см</t>
  </si>
  <si>
    <t xml:space="preserve">Фрезерование нижнего слоя покрытия существующей дорожной одежды, толщиной до 10 см </t>
  </si>
  <si>
    <t xml:space="preserve">Устройство дополнительного слоя основания из песка </t>
  </si>
  <si>
    <t>Устройство верхнего слоя основания из плотного асфальтобетона из горячей крупнозернистой смеси тип Б марки I , толщиной 0,15 м</t>
  </si>
  <si>
    <t xml:space="preserve">Укладка трещинопрерывающей прослойки из геосинтетического материала </t>
  </si>
  <si>
    <t>Устройство нижнего слоя покрытия из плотного асфальтобетона из горячей крупнозернистой смеси тип Б марки I , толщиной 0,10 м</t>
  </si>
  <si>
    <t>Устройство верхнего слоя покрытия из щебеночно-мастичного асфальтобетона ЩМА-15, толщиной 0,05м</t>
  </si>
  <si>
    <t xml:space="preserve">Установка бортового камня БР 100.30.18 </t>
  </si>
  <si>
    <t>Монтаж лотков телескопических</t>
  </si>
  <si>
    <t>Погружение железобетонных свай:С14-35Т7</t>
  </si>
  <si>
    <t>Вырубка бетона из арматурного каркаса железобетонных свай</t>
  </si>
  <si>
    <t>Устройство ростверка монолитного</t>
  </si>
  <si>
    <t>Устройство стоек монолитных</t>
  </si>
  <si>
    <t>Устройство ригелей монолитных</t>
  </si>
  <si>
    <t xml:space="preserve">Устройство монолитных шкафных стенок </t>
  </si>
  <si>
    <t>Устройство монолитных открылков</t>
  </si>
  <si>
    <t>Устройство комплектов монолитных подферменников</t>
  </si>
  <si>
    <t>Устройство буронабивных свай</t>
  </si>
  <si>
    <t>Устройство ростверков монолитных</t>
  </si>
  <si>
    <t>Устройство оголовков монолитных</t>
  </si>
  <si>
    <t xml:space="preserve">Устройство комплектов монолитных подферменников </t>
  </si>
  <si>
    <t xml:space="preserve">Устройство деформационных швов  D160 </t>
  </si>
  <si>
    <t>Устройство деформационных швов  D320</t>
  </si>
  <si>
    <t xml:space="preserve">Устройство покрытия зон у деформационных швов </t>
  </si>
  <si>
    <t xml:space="preserve">Устройство гидроизоляции </t>
  </si>
  <si>
    <t xml:space="preserve"> - верхний слой из щебеночно-мастичного асфальтобетона ЩМА-15 t=50мм</t>
  </si>
  <si>
    <t xml:space="preserve"> - нижний слой из литого асфальтобетона типа I, t=40мм</t>
  </si>
  <si>
    <t>Устройство монолитного парапетного ограждения</t>
  </si>
  <si>
    <t xml:space="preserve">Окраска бетонных поверхностей </t>
  </si>
  <si>
    <t>Устройство щебеночной подготовки</t>
  </si>
  <si>
    <t>Нанесение гидроизоляции на поверхности, соприкасающиеся с грунтом</t>
  </si>
  <si>
    <t>Устройство нижнего слоя асфальтобетона - плотный асфальтобетон из горячей крупнозернистой смеси типа Б марки II, средней толщиной 210 мм</t>
  </si>
  <si>
    <t>Устройство среднего слоя асфальтобетона - плотный асфальтобетон из горячей мелкозернистой смеси типа Б марки I  средней толщиной 50мм</t>
  </si>
  <si>
    <t>Устройство верхнего слоя из щебеночно-мастичного асфальтобетона ЩМА-15  толщиной 40мм</t>
  </si>
  <si>
    <t>Устройство лежней монолитных</t>
  </si>
  <si>
    <t>Устройство переходных плит монолитных</t>
  </si>
  <si>
    <t>Устройство насыпи за телом опоры</t>
  </si>
  <si>
    <t>Устройство щебеночной подготовки под телескопические лотки</t>
  </si>
  <si>
    <t>Укрепление кювета и обочины монолитным бетоном</t>
  </si>
  <si>
    <t>Установка сборных блоков телескопических лотков</t>
  </si>
  <si>
    <t>Устройство дождеприемного колодца</t>
  </si>
  <si>
    <t>Труба двухслойная</t>
  </si>
  <si>
    <t>Металлическая гофрированная труба Ø1.50мна ПК2+19.21 Съезда 5</t>
  </si>
  <si>
    <t>Укладка нетканого геотекстиля в основании трубы</t>
  </si>
  <si>
    <t xml:space="preserve">Обсыпка тела трубы песчаным грунтом </t>
  </si>
  <si>
    <t>Устройство защитного лотка из блоков Л1.</t>
  </si>
  <si>
    <t>Устройство упоров из монолитного бетона</t>
  </si>
  <si>
    <t>Устройство укрепления откосов и русла монолитным бетоном</t>
  </si>
  <si>
    <t>Устройство обмазочной гидроизоляции</t>
  </si>
  <si>
    <t xml:space="preserve">Устройство обмазочной гидроизоляции </t>
  </si>
  <si>
    <t xml:space="preserve">Устройство оклеечной гидроизоляции </t>
  </si>
  <si>
    <t xml:space="preserve">Надвижка ранее снятого почвенно-растительного слоя в полосе отвода </t>
  </si>
  <si>
    <t>Укрепление площади полосы отвода засевом трав</t>
  </si>
  <si>
    <t>Фрезерование верхнего слоя покрытия существующей дорожной одежды толщиной 5 см</t>
  </si>
  <si>
    <t>Фрезерование нижнего слоя покрытия существующей дорожной одежды толщиной 10 см</t>
  </si>
  <si>
    <t xml:space="preserve">Снятие плодородного слоя почвы </t>
  </si>
  <si>
    <t>Фрезерование верхнего слоя покрытия существующей дорожной одежды  толщиной 4 см</t>
  </si>
  <si>
    <t>Фрезерование нижнего слоя покрытия существующей дорожной одежды  толщи-ной 5 см</t>
  </si>
  <si>
    <t xml:space="preserve">Рыхление откосов существующей насыпи </t>
  </si>
  <si>
    <t>Разработка грунта выемки</t>
  </si>
  <si>
    <t>Планировка верха земляного полотна</t>
  </si>
  <si>
    <t>Укрепление откосов посевом многолетних трав по слою растительного грунта</t>
  </si>
  <si>
    <t>Устройство дополнительного слоя основания из песка</t>
  </si>
  <si>
    <t>Устройство нижнего слоя основания из щебеночной смеси непрерывной грануло-метрии при максимальном размере зерен 40мм (С-5), толщиной 0,31 м</t>
  </si>
  <si>
    <t xml:space="preserve">Устройство трещинопрерывающей прослойки из геосинтетического материала </t>
  </si>
  <si>
    <t>Устройство присыпных обочин из песчаного грунта</t>
  </si>
  <si>
    <t>Укрепление обочин посевом многолетних трав по слою растительного грунта</t>
  </si>
  <si>
    <t>Устройство фильтрующе-разделительной прослойки из геосинтетического материала</t>
  </si>
  <si>
    <t>Забивка металлической сваи длинной 1,6 м,</t>
  </si>
  <si>
    <t>Устройство лестничных сходов с перильным ограждениеям  на откосах</t>
  </si>
  <si>
    <t>Изготовление и поставка железобетонных свай:С14-35Т7</t>
  </si>
  <si>
    <t>Дорожные знаки (со световозвращаюшей пленкой типа В): Щитки</t>
  </si>
  <si>
    <t>по объекту: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транспортной развязки № 18 пускового комплекса № 3 до транспортной развязки № 31 (пересечение с автомобильной дорогой М-10 «Россия», граница работ по пусковому комплексу № 5»). Строительство съезда № 5 и эстакады в его составе на транспортной развязке № 18. Строительство эстакады на пк 8+98,34 на съезде №5 транспортной развязки №18</t>
  </si>
  <si>
    <t>Наименование работ</t>
  </si>
  <si>
    <t xml:space="preserve">Количество </t>
  </si>
  <si>
    <t>Разработка рабочей документации</t>
  </si>
  <si>
    <t>комплект</t>
  </si>
  <si>
    <t>Основные строительные работы</t>
  </si>
  <si>
    <t>Изготовление  и доставка на объект сферических опорных частей</t>
  </si>
  <si>
    <t>Установка сферических опорных частей.</t>
  </si>
  <si>
    <t>монтаж м.к. пролётного строения "с  учётом устройства СВиСУ".</t>
  </si>
  <si>
    <t>Изготовление и доставка на объект м.к. пролётного строения.</t>
  </si>
  <si>
    <t>Снятие почвенно-растительного слоя, с откосов существующей насыпи толщиной  с перемещением в валы на расстояние до 10 м. Грунт 2 гр. (ρ= 1.20 т/м³) для последующего использования на укрепление откосов насыпей, откосов выемок и кюветов.</t>
  </si>
  <si>
    <t>Возведение насыпи из грунта 2 группы из отвала  (Плотность грунта 1.60 т/м³).</t>
  </si>
  <si>
    <t xml:space="preserve">Укрепление верха и откосов присыпной бермы засевом многолетних трав по слою растительного грунта с поливом водой, надвижка ранее снятого растительного грунта </t>
  </si>
  <si>
    <t>Снятие почвенно-растительного слоя с откосов существующей насыпи с перемещением в валы. Грунт 2 гр. (ρ= 1.20 т/м³) для последующего использования на укрепление откосов насыпей, откосов выемок и кюветов.</t>
  </si>
  <si>
    <t>Возведение насыпи (Плотность грунта 1.60 т/м³).</t>
  </si>
  <si>
    <t>Укрепление верха и откосов присыпной бермы засевом многолетних трав по слою растительного грунта с поливом водой.</t>
  </si>
  <si>
    <t>Разработка грунта 2 группы под тело трубы и оголовки  для дальнейшего использования при возведении насыпи присыпной бермы</t>
  </si>
  <si>
    <t>ПСП по а.д. М-11 с учётом обустройства дороги на период строительства</t>
  </si>
  <si>
    <t>Окраска бетонных поверхностей с учётом устройства защитных покрытий</t>
  </si>
  <si>
    <t>Окраска металлоконструкций с учётом защитных покрытий</t>
  </si>
  <si>
    <t>Окраска бетонных поверхностей  с учётом защитных покрытий</t>
  </si>
  <si>
    <t>Нарезка уступов в теле существующей насыпи  и транспортировкой на полигон ТБО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</si>
  <si>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</si>
  <si>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</si>
  <si>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Сооружение  плиты проезжей части  из монолитного железобетона с  учётом устройства несъемной опалубки и защитных пологов</t>
  </si>
  <si>
    <t>Цена за единицу измерения, руб.</t>
  </si>
  <si>
    <t xml:space="preserve">«А-113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транспортной развязки № 18 пускового комплекса № 3 до транспортной развязки № 31 (пересечение с автомобильной дорогой М-10 «Россия», граница работ по пусковому комплексу № 5»). Строительство съезда № 5 и эстакады в его составе на транспортной развязке № 18. </t>
  </si>
  <si>
    <t xml:space="preserve">Наименование  работ </t>
  </si>
  <si>
    <t xml:space="preserve">Всего, руб. </t>
  </si>
  <si>
    <t>Изготовление, доставка и установка подвесного водоотводного лотка   из стеклопластика 0.27х0.4 м</t>
  </si>
  <si>
    <t>Устройство кабельной коммуникации из оцинкованной трубы d75,5x3,2 по ГОСТ 3262-75</t>
  </si>
  <si>
    <t>Устройство температурного шва в парапете:</t>
  </si>
  <si>
    <t xml:space="preserve"> - пенополистерол t=10мм</t>
  </si>
  <si>
    <t xml:space="preserve"> - герметик Сазиласт 25 (или аналог) в штрабе 20х10мм</t>
  </si>
  <si>
    <t>Установка металлических закладных деталей крепления мачт освещения</t>
  </si>
  <si>
    <t>Установка металлических закладных деталей подводки коммуникаций</t>
  </si>
  <si>
    <t xml:space="preserve"> - Бетон укрепления кювета (B25 F300(в солях) W8) h=100мм</t>
  </si>
  <si>
    <t xml:space="preserve"> - Щебеночная подготовка укрепления кювета (М800, фр. 20-40) h=100мм</t>
  </si>
  <si>
    <t xml:space="preserve"> - Труба ПЭ 63 SDR 11 d=280 мм</t>
  </si>
  <si>
    <t>Устройство рисбермы из щебня М1000, фр.40-70</t>
  </si>
  <si>
    <t>Укрепление откоса монолитным бетоном  с устройством щебеночной подготовки:                         -щебень М800, фр. 20-40, толщиной 100мм:</t>
  </si>
  <si>
    <t xml:space="preserve"> -бетон B25F2300W8, толщиной 100мм</t>
  </si>
  <si>
    <t xml:space="preserve"> - сетка рулонная 4Ср - 100х100мм</t>
  </si>
  <si>
    <t>Устройство упора из монолитного бетона:</t>
  </si>
  <si>
    <t xml:space="preserve"> -бетон B25F2300W8</t>
  </si>
  <si>
    <t xml:space="preserve"> -Арматура А400 d12</t>
  </si>
  <si>
    <t xml:space="preserve"> -Арматура А240 d8</t>
  </si>
  <si>
    <t>Удлинение круглой железобетонной водопропускной трубы Ø 1.50 м на ПК462+99,08 автомобильной дороги М11 на сборном бетонном фундаменте типа 1 при высоте насыпи 8.49 м</t>
  </si>
  <si>
    <t>Доработка выемки вручную. 3 группа грунта.</t>
  </si>
  <si>
    <t xml:space="preserve">Транспортировка грунта автосамосвалами на полигон ТБО </t>
  </si>
  <si>
    <t>Обсыпка тела трубы песчаным грунтом с применением фронтального погрузчика</t>
  </si>
  <si>
    <t>Уплотнение виброплитами вблизи трубы толщиной слоя 0,15м</t>
  </si>
  <si>
    <t>Монтаж блоков фундамента Ф-5</t>
  </si>
  <si>
    <t>Монтаж звеньев трубы ЗКП150.2.300</t>
  </si>
  <si>
    <t>Конопатка швов паклей</t>
  </si>
  <si>
    <t>Цементный раствор М200</t>
  </si>
  <si>
    <t>Монтаж звена оголовка трубы ЗКПЦ150</t>
  </si>
  <si>
    <t xml:space="preserve">Монтаж портальных стенок СТ4л/п </t>
  </si>
  <si>
    <t xml:space="preserve">Монтаж блока экрана БЭ2 </t>
  </si>
  <si>
    <t xml:space="preserve">Монтаж блока фундамента Ф2 </t>
  </si>
  <si>
    <t>Устройство щебеночной подготовки под монолитный бетон толщиной 0,10м. Щебень М600 фр. 20-40мм</t>
  </si>
  <si>
    <t>Устройство упоров из монолитного бетона В20</t>
  </si>
  <si>
    <t>Устройство укрепления откосов и русла в кювете монолитным бетоном В20, толщиной 0,08м</t>
  </si>
  <si>
    <t>Устройство укрепления русла на выходе трубы монолитным бетоном В20, толщиной 0,08м</t>
  </si>
  <si>
    <t>Удлинение металлической гофрированной трубы Ø1.50м на ПК4+24,40 Съезда 5 бесфундаментной на щебеночно-песчаной подготовке при высоте насыпи 8.11м</t>
  </si>
  <si>
    <t>Разбивка оси сооружения</t>
  </si>
  <si>
    <t>Планировка основания автогрейдером 3 группа грунта.</t>
  </si>
  <si>
    <t>Укладка нетканого геотекстиля в основании трубы (по контуру)</t>
  </si>
  <si>
    <t>Устройство защитного лотка из блоков Л1. Бетон В30.</t>
  </si>
  <si>
    <t>Обработка грунтовкой поверхностей подлежащих гидроизоляции. Битумная органоразбавляемая грунтовка слоем 0,3 мм, ГОСТ Р 51693-2000</t>
  </si>
  <si>
    <t xml:space="preserve">Битумно-резиновая мастика </t>
  </si>
  <si>
    <t>Оборачивание трубы геотекстилем - «Дорнит»</t>
  </si>
  <si>
    <t>Монтаж блоков фундамента Ф1 п/л-15-90</t>
  </si>
  <si>
    <t>Монтаж блоков экрана Ф3</t>
  </si>
  <si>
    <t>Оборачивание трубы геотекстилем - «Дорнит»,</t>
  </si>
  <si>
    <t xml:space="preserve">Транспортировка бутового камня для заполнения габионов автосамосвалами </t>
  </si>
  <si>
    <t xml:space="preserve">Транспортировка щебеночно-песчаной смеси </t>
  </si>
  <si>
    <t>Устройство щебеночной подготовки толщиной 0,10м</t>
  </si>
  <si>
    <t>Укладка нетканого геотекстиля плотностью не менее 200г/м3, Кнахл=1,07</t>
  </si>
  <si>
    <t>Устройство укрепления из габионов коробчатого типа К-3х1х1-С100-2,7-Ц-ГОСТ Р52131-2003, размер ячейки 80х100 (С80)</t>
  </si>
  <si>
    <t>Устройство укрепления из габионов коробчатого типа К-1,5х1х1-С100-2,7-Ц-ГОСТ Р52131-2003, размер ячейки 80х100 (С80)</t>
  </si>
  <si>
    <t>Щебень для заполнения М 600, фр. 100-250</t>
  </si>
  <si>
    <t>Устройство укрепления из габионов матрацно-тюфячного типа М-3х2х0,17-С80-2,4-Ц-ГОСТ Р52131-2003, размер ячейки 80х100 (С80)</t>
  </si>
  <si>
    <t>Устройство укрепления из габионов матрацно-тюфячного типа М-4х2х0,17-С80-2,4-Ц-ГОСТ Р52131-2003, размер ячейки 80х100 (С80)</t>
  </si>
  <si>
    <t>Устройство укрепления из габионов матрацно-тюфячного типа М-5х2х0,17-С80-2,4-Ц-ГОСТ Р52131-2003, размер ячейки 80х100 (С80)</t>
  </si>
  <si>
    <t>Устройство укрепления из габионов матрацно-тюфячного типа М-6х2х0,17-С80-2,4-Ц-ГОСТ Р52131-2003, размер ячейки 80х100 (С80)</t>
  </si>
  <si>
    <t>Щебень для заполнения М 600, фр. 100-200</t>
  </si>
  <si>
    <t>Шпильки.</t>
  </si>
  <si>
    <t>Арматура АI, d-12мм, длиной 0,5м</t>
  </si>
  <si>
    <t xml:space="preserve">Обстановка и обустройство дороги. Ограждение </t>
  </si>
  <si>
    <t>21 ДО – 250 кДж с шагом стоек 2,0м</t>
  </si>
  <si>
    <t>21ДО — 300 кДж с шагом стоек 1,0м</t>
  </si>
  <si>
    <t>21 ДО – 400 кДж с шагом стоек 2,0м</t>
  </si>
  <si>
    <r>
      <t>Установка ограждения полосы отвода</t>
    </r>
    <r>
      <rPr>
        <sz val="12"/>
        <color theme="1"/>
        <rFont val="Times New Roman"/>
        <family val="1"/>
        <charset val="204"/>
      </rPr>
      <t xml:space="preserve"> в виде металлической сетки на металлических столбах с шагом 3 метра)</t>
    </r>
  </si>
  <si>
    <t>металлические столбы Ø 76мм, L=4000 мм, оцинкованные</t>
  </si>
  <si>
    <t>металлические столбы Ø 60мм, L=2500 мм, оцинкованные</t>
  </si>
  <si>
    <t>металлическая сетка с величиной ячеек 50х50мм и Ø проволоки 2,5мм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</si>
  <si>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</si>
  <si>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Метизы</t>
  </si>
  <si>
    <t>Бурение скважин ямобуром Ø 200 мм, на глубину 1.75 м</t>
  </si>
  <si>
    <t>Устройство подготовки из щебня М600, толщиной 0,1 м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</si>
  <si>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</si>
  <si>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Заполнение скважины монолитным бетоном B15</t>
  </si>
  <si>
    <t>Пластина 300х400мм стальная оцинкованная, с покрытием светоотражающей пленкой типа А</t>
  </si>
  <si>
    <t>Светоотражающая пленка типа А</t>
  </si>
  <si>
    <t>Пластина 70х30 стальная оцинкованная</t>
  </si>
  <si>
    <t>Итого:</t>
  </si>
  <si>
    <t>ИТОГО</t>
  </si>
  <si>
    <t>Непредвиденные работы и затраты</t>
  </si>
  <si>
    <t xml:space="preserve">ИТОГО с учетом непредвиденных </t>
  </si>
  <si>
    <t>НДС 20%</t>
  </si>
  <si>
    <t xml:space="preserve">ВСЕГО с НДС </t>
  </si>
  <si>
    <t xml:space="preserve">Уплотнение щебеночно-песчаной смеси </t>
  </si>
  <si>
    <t xml:space="preserve">Уплотнение щебеночно-песчаной смеси   слоями толщиной 0,15м </t>
  </si>
  <si>
    <t xml:space="preserve">Доуплотнение основания виброкатками </t>
  </si>
  <si>
    <t xml:space="preserve">Разработка выемки механизированным способом с применением экскаватора  с погрузкой в автосамосвалы. 2 группа грунта. </t>
  </si>
  <si>
    <t xml:space="preserve">Уплотнение щебеночно-песчаной смеси виброкатками </t>
  </si>
  <si>
    <t xml:space="preserve">Устройство обмазочной </t>
  </si>
  <si>
    <t xml:space="preserve">Уплотнение катками </t>
  </si>
  <si>
    <t xml:space="preserve">Разработка выемки механизированным способом с применением экскаватора  с погрузкой в автосамосвалы. </t>
  </si>
  <si>
    <t xml:space="preserve"> м2</t>
  </si>
  <si>
    <t>Предложения ДСР по укрупнению</t>
  </si>
  <si>
    <t>Разработка  выемки с транспортировкой  грунта  на полигон ТБО</t>
  </si>
  <si>
    <t>Объеденить п.10,11,12</t>
  </si>
  <si>
    <t>Уплотнение смеси виброкатками.</t>
  </si>
  <si>
    <t>Устройстов гидроизоляции</t>
  </si>
  <si>
    <t>Убрать</t>
  </si>
  <si>
    <t>Разработка выемки с транспортировкой грунта на полигон ТБО</t>
  </si>
  <si>
    <t>Объеденить 29,30</t>
  </si>
  <si>
    <t>Строительство эстакады на пк 8+98,34 на съезде №5 транспортной развязки №18, схема(42,0+59,0+79,0+57,5+58,01)+ +(59,51+81,0+55,5+46,0+57,0+45,0)м, габарит Г-9,5; L=650,64м</t>
  </si>
  <si>
    <t>Искусственное сооружение</t>
  </si>
  <si>
    <t>Дорога</t>
  </si>
  <si>
    <t xml:space="preserve">Ведомость объемов  работ </t>
  </si>
  <si>
    <t>Глава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</si>
</sst>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#,##0.00\ _₽"/>
    <numFmt numFmtId="166" formatCode="#,##0.000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19" fillId="0" borderId="0"/>
  </cellStyleXfs>
  <cellXfs count="206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5" fillId="0" borderId="0" xfId="0" applyFont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/>
    <xf numFmtId="165" fontId="9" fillId="0" borderId="0" xfId="0" applyNumberFormat="1" applyFont="1" applyFill="1" applyAlignment="1">
      <alignment horizontal="center"/>
    </xf>
    <xf numFmtId="164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1" fillId="0" borderId="0" xfId="0" applyFont="1"/>
    <xf numFmtId="165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" fillId="0" borderId="0" xfId="0" applyNumberFormat="1" applyFont="1" applyAlignment="1">
      <alignment horizontal="left" vertical="center"/>
    </xf>
    <xf numFmtId="0" fontId="3" fillId="0" borderId="0" xfId="0" applyFont="1"/>
    <xf numFmtId="4" fontId="2" fillId="0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Fill="1"/>
    <xf numFmtId="4" fontId="17" fillId="0" borderId="0" xfId="0" applyNumberFormat="1" applyFont="1" applyAlignment="1">
      <alignment horizontal="left" vertical="center"/>
    </xf>
    <xf numFmtId="0" fontId="14" fillId="0" borderId="0" xfId="0" applyFont="1" applyFill="1"/>
    <xf numFmtId="0" fontId="1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166" fontId="1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166" fontId="3" fillId="0" borderId="0" xfId="0" applyNumberFormat="1" applyFont="1" applyAlignment="1">
      <alignment horizontal="left"/>
    </xf>
    <xf numFmtId="0" fontId="0" fillId="0" borderId="0" xfId="0" applyNumberFormat="1" applyFont="1"/>
    <xf numFmtId="3" fontId="4" fillId="0" borderId="0" xfId="0" applyNumberFormat="1" applyFont="1" applyFill="1" applyAlignment="1">
      <alignment horizontal="righ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4" fontId="18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0" fontId="18" fillId="0" borderId="0" xfId="0" applyNumberFormat="1" applyFont="1" applyFill="1"/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center"/>
    </xf>
    <xf numFmtId="3" fontId="18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1" fontId="18" fillId="0" borderId="1" xfId="3" applyNumberFormat="1" applyFont="1" applyFill="1" applyBorder="1" applyAlignment="1">
      <alignment horizontal="center" vertical="center"/>
    </xf>
    <xf numFmtId="3" fontId="18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center"/>
    </xf>
    <xf numFmtId="0" fontId="18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0" borderId="1" xfId="0" applyFont="1" applyBorder="1"/>
    <xf numFmtId="0" fontId="1" fillId="0" borderId="1" xfId="0" applyFont="1" applyFill="1" applyBorder="1"/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4" fontId="1" fillId="0" borderId="1" xfId="0" applyNumberFormat="1" applyFont="1" applyBorder="1"/>
    <xf numFmtId="0" fontId="9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/>
    </xf>
    <xf numFmtId="1" fontId="9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/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165" fontId="10" fillId="0" borderId="0" xfId="0" applyNumberFormat="1" applyFont="1" applyFill="1"/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4" borderId="1" xfId="0" applyFont="1" applyFill="1" applyBorder="1" applyAlignment="1"/>
    <xf numFmtId="165" fontId="2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/>
    <xf numFmtId="165" fontId="3" fillId="0" borderId="0" xfId="0" applyNumberFormat="1" applyFont="1" applyFill="1" applyAlignment="1"/>
    <xf numFmtId="1" fontId="2" fillId="2" borderId="1" xfId="3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8" fillId="3" borderId="7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 5" xfId="4"/>
    <cellStyle name="Обычный 3" xfId="3"/>
    <cellStyle name="Обычный 36" xfId="5"/>
    <cellStyle name="Обычный_Сводный_Домодедово_2пк" xfId="2"/>
    <cellStyle name="УровеньСтрок_1" xfId="1" builtinId="1" iLevel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6"/>
  <sheetViews>
    <sheetView tabSelected="1" workbookViewId="0">
      <selection activeCell="H288" sqref="H288"/>
    </sheetView>
  </sheetViews>
  <sheetFormatPr defaultRowHeight="15" x14ac:dyDescent="0.25"/>
  <cols>
    <col min="1" max="1" width="9.42578125" style="10" customWidth="1"/>
    <col min="2" max="2" width="60.85546875" style="5" customWidth="1"/>
    <col min="3" max="3" width="11.42578125" style="3" customWidth="1"/>
    <col min="4" max="4" width="15" style="3" customWidth="1"/>
    <col min="5" max="5" width="2.85546875" style="11" hidden="1" customWidth="1"/>
    <col min="6" max="6" width="3" style="11" hidden="1" customWidth="1"/>
    <col min="7" max="7" width="19.140625" style="11" hidden="1" customWidth="1"/>
    <col min="8" max="8" width="21.28515625" customWidth="1"/>
    <col min="9" max="9" width="15.5703125" customWidth="1"/>
    <col min="10" max="10" width="18.5703125" customWidth="1"/>
    <col min="11" max="11" width="26.140625" customWidth="1"/>
    <col min="12" max="12" width="14.85546875" bestFit="1" customWidth="1"/>
  </cols>
  <sheetData>
    <row r="1" spans="1:18" x14ac:dyDescent="0.25">
      <c r="D1" s="145"/>
      <c r="E1" s="146"/>
      <c r="F1" s="147"/>
    </row>
    <row r="2" spans="1:18" ht="15.75" x14ac:dyDescent="0.25">
      <c r="A2" s="161" t="s">
        <v>384</v>
      </c>
      <c r="B2" s="161"/>
      <c r="C2" s="161"/>
      <c r="D2" s="161"/>
      <c r="E2" s="159"/>
      <c r="F2" s="159"/>
    </row>
    <row r="3" spans="1:18" ht="21" customHeight="1" x14ac:dyDescent="0.25">
      <c r="A3" s="162" t="s">
        <v>383</v>
      </c>
      <c r="B3" s="162"/>
      <c r="C3" s="162"/>
      <c r="D3" s="162"/>
      <c r="E3" s="158"/>
      <c r="F3" s="158"/>
      <c r="G3" s="1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2" customFormat="1" ht="15.75" x14ac:dyDescent="0.25">
      <c r="A4" s="162"/>
      <c r="B4" s="162"/>
      <c r="C4" s="162"/>
      <c r="D4" s="162"/>
      <c r="E4" s="158"/>
      <c r="F4" s="158"/>
      <c r="G4" s="1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20.75" customHeight="1" x14ac:dyDescent="0.25">
      <c r="A5" s="1" t="s">
        <v>251</v>
      </c>
      <c r="B5" s="1"/>
      <c r="C5" s="1" t="s">
        <v>140</v>
      </c>
      <c r="D5" s="1"/>
      <c r="E5" s="1"/>
      <c r="F5" s="1"/>
      <c r="G5" s="18"/>
      <c r="H5" s="8"/>
      <c r="I5" s="8"/>
      <c r="J5" s="8"/>
      <c r="K5" s="8"/>
      <c r="L5" s="8"/>
      <c r="M5" s="8"/>
      <c r="N5" s="8"/>
      <c r="O5" s="5"/>
      <c r="P5" s="5"/>
      <c r="Q5" s="5"/>
      <c r="R5" s="6"/>
    </row>
    <row r="6" spans="1:18" ht="18.75" customHeight="1" x14ac:dyDescent="0.25">
      <c r="A6" s="161"/>
      <c r="B6" s="161"/>
      <c r="C6" s="161"/>
      <c r="D6" s="161"/>
      <c r="E6" s="161"/>
      <c r="F6" s="161"/>
      <c r="G6" s="12"/>
      <c r="H6" s="8"/>
      <c r="I6" s="8"/>
      <c r="J6" s="8"/>
      <c r="K6" s="8"/>
      <c r="L6" s="8"/>
      <c r="M6" s="8"/>
      <c r="N6" s="8"/>
      <c r="O6" s="5"/>
      <c r="P6" s="5"/>
      <c r="Q6" s="5"/>
      <c r="R6" s="6"/>
    </row>
    <row r="7" spans="1:18" s="20" customFormat="1" ht="31.5" x14ac:dyDescent="0.25">
      <c r="A7" s="124" t="s">
        <v>1</v>
      </c>
      <c r="B7" s="9" t="s">
        <v>252</v>
      </c>
      <c r="C7" s="9" t="s">
        <v>2</v>
      </c>
      <c r="D7" s="9" t="s">
        <v>253</v>
      </c>
      <c r="E7" s="16"/>
    </row>
    <row r="8" spans="1:18" s="20" customFormat="1" ht="15.75" x14ac:dyDescent="0.25">
      <c r="A8" s="142"/>
      <c r="B8" s="141" t="s">
        <v>19</v>
      </c>
      <c r="C8" s="150"/>
      <c r="D8" s="150"/>
      <c r="E8" s="21"/>
    </row>
    <row r="9" spans="1:18" s="20" customFormat="1" ht="15.75" x14ac:dyDescent="0.25">
      <c r="A9" s="128"/>
      <c r="B9" s="129" t="s">
        <v>114</v>
      </c>
      <c r="C9" s="151"/>
      <c r="D9" s="151"/>
      <c r="E9" s="22"/>
      <c r="F9" s="23"/>
      <c r="G9" s="23"/>
      <c r="H9" s="24"/>
    </row>
    <row r="10" spans="1:18" s="20" customFormat="1" ht="15.75" x14ac:dyDescent="0.25">
      <c r="A10" s="46"/>
      <c r="B10" s="143" t="s">
        <v>3</v>
      </c>
      <c r="C10" s="144"/>
      <c r="D10" s="144"/>
      <c r="E10" s="21"/>
      <c r="F10" s="22"/>
      <c r="G10" s="22"/>
      <c r="H10" s="25"/>
    </row>
    <row r="11" spans="1:18" s="20" customFormat="1" ht="18.75" x14ac:dyDescent="0.25">
      <c r="A11" s="124">
        <v>1</v>
      </c>
      <c r="B11" s="143" t="s">
        <v>141</v>
      </c>
      <c r="C11" s="9" t="s">
        <v>273</v>
      </c>
      <c r="D11" s="9">
        <v>670</v>
      </c>
      <c r="E11" s="21"/>
      <c r="F11" s="55"/>
      <c r="G11" s="22"/>
      <c r="H11" s="25"/>
    </row>
    <row r="12" spans="1:18" s="20" customFormat="1" ht="18.75" x14ac:dyDescent="0.25">
      <c r="A12" s="124">
        <v>2</v>
      </c>
      <c r="B12" s="143" t="s">
        <v>142</v>
      </c>
      <c r="C12" s="9" t="s">
        <v>274</v>
      </c>
      <c r="D12" s="9">
        <v>134</v>
      </c>
      <c r="E12" s="21"/>
      <c r="F12" s="55"/>
      <c r="G12" s="22"/>
      <c r="H12" s="25"/>
    </row>
    <row r="13" spans="1:18" s="20" customFormat="1" ht="18.75" x14ac:dyDescent="0.25">
      <c r="A13" s="124">
        <v>3</v>
      </c>
      <c r="B13" s="143" t="s">
        <v>143</v>
      </c>
      <c r="C13" s="9" t="s">
        <v>274</v>
      </c>
      <c r="D13" s="9">
        <v>1960</v>
      </c>
      <c r="E13" s="21"/>
      <c r="F13" s="55"/>
      <c r="G13" s="22"/>
      <c r="H13" s="25"/>
    </row>
    <row r="14" spans="1:18" s="20" customFormat="1" ht="31.5" x14ac:dyDescent="0.25">
      <c r="A14" s="124">
        <v>4</v>
      </c>
      <c r="B14" s="143" t="s">
        <v>5</v>
      </c>
      <c r="C14" s="9" t="s">
        <v>38</v>
      </c>
      <c r="D14" s="9">
        <v>27</v>
      </c>
      <c r="E14" s="21"/>
      <c r="F14" s="55"/>
      <c r="G14" s="22"/>
      <c r="H14" s="25"/>
    </row>
    <row r="15" spans="1:18" s="20" customFormat="1" ht="18.75" x14ac:dyDescent="0.25">
      <c r="A15" s="124">
        <v>5</v>
      </c>
      <c r="B15" s="14" t="s">
        <v>144</v>
      </c>
      <c r="C15" s="9" t="s">
        <v>274</v>
      </c>
      <c r="D15" s="9">
        <v>72026</v>
      </c>
      <c r="E15" s="21"/>
      <c r="F15" s="55"/>
      <c r="G15" s="22"/>
      <c r="H15" s="25"/>
    </row>
    <row r="16" spans="1:18" s="20" customFormat="1" ht="15.75" x14ac:dyDescent="0.25">
      <c r="A16" s="124">
        <v>6</v>
      </c>
      <c r="B16" s="143" t="s">
        <v>145</v>
      </c>
      <c r="C16" s="9" t="s">
        <v>8</v>
      </c>
      <c r="D16" s="9">
        <v>1</v>
      </c>
      <c r="E16" s="21"/>
      <c r="F16" s="55"/>
      <c r="G16" s="22"/>
      <c r="H16" s="25"/>
    </row>
    <row r="17" spans="1:8" s="20" customFormat="1" ht="15.75" x14ac:dyDescent="0.25">
      <c r="A17" s="124">
        <v>7</v>
      </c>
      <c r="B17" s="143" t="s">
        <v>6</v>
      </c>
      <c r="C17" s="9" t="s">
        <v>7</v>
      </c>
      <c r="D17" s="9">
        <v>2</v>
      </c>
      <c r="E17" s="21"/>
      <c r="F17" s="55"/>
      <c r="G17" s="26"/>
      <c r="H17" s="25"/>
    </row>
    <row r="18" spans="1:8" s="20" customFormat="1" ht="15.75" x14ac:dyDescent="0.25">
      <c r="A18" s="130"/>
      <c r="B18" s="131" t="s">
        <v>9</v>
      </c>
      <c r="C18" s="151"/>
      <c r="D18" s="151"/>
      <c r="E18" s="21"/>
      <c r="F18" s="55"/>
      <c r="G18" s="26"/>
      <c r="H18" s="25"/>
    </row>
    <row r="19" spans="1:8" s="20" customFormat="1" ht="31.5" x14ac:dyDescent="0.25">
      <c r="A19" s="46">
        <v>8</v>
      </c>
      <c r="B19" s="14" t="s">
        <v>10</v>
      </c>
      <c r="C19" s="9" t="s">
        <v>7</v>
      </c>
      <c r="D19" s="9">
        <v>14</v>
      </c>
      <c r="E19" s="21"/>
      <c r="F19" s="55"/>
      <c r="G19" s="22"/>
      <c r="H19" s="25"/>
    </row>
    <row r="20" spans="1:8" s="20" customFormat="1" ht="15.75" x14ac:dyDescent="0.25">
      <c r="A20" s="46">
        <v>9</v>
      </c>
      <c r="B20" s="14" t="s">
        <v>146</v>
      </c>
      <c r="C20" s="9" t="s">
        <v>7</v>
      </c>
      <c r="D20" s="9">
        <v>12</v>
      </c>
      <c r="E20" s="21"/>
      <c r="F20" s="55"/>
      <c r="G20" s="22"/>
      <c r="H20" s="25"/>
    </row>
    <row r="21" spans="1:8" s="20" customFormat="1" ht="15.75" x14ac:dyDescent="0.25">
      <c r="A21" s="46">
        <v>10</v>
      </c>
      <c r="B21" s="143" t="s">
        <v>147</v>
      </c>
      <c r="C21" s="9" t="s">
        <v>8</v>
      </c>
      <c r="D21" s="9">
        <v>12</v>
      </c>
      <c r="E21" s="21"/>
      <c r="F21" s="55"/>
      <c r="G21" s="22"/>
      <c r="H21" s="25"/>
    </row>
    <row r="22" spans="1:8" s="20" customFormat="1" ht="31.5" x14ac:dyDescent="0.25">
      <c r="A22" s="46">
        <v>11</v>
      </c>
      <c r="B22" s="14" t="s">
        <v>148</v>
      </c>
      <c r="C22" s="9" t="s">
        <v>54</v>
      </c>
      <c r="D22" s="9">
        <v>721.5</v>
      </c>
      <c r="E22" s="21"/>
      <c r="F22" s="55"/>
      <c r="G22" s="26"/>
      <c r="H22" s="25"/>
    </row>
    <row r="23" spans="1:8" s="20" customFormat="1" ht="15.75" x14ac:dyDescent="0.25">
      <c r="A23" s="46">
        <v>12</v>
      </c>
      <c r="B23" s="143" t="s">
        <v>11</v>
      </c>
      <c r="C23" s="9" t="s">
        <v>38</v>
      </c>
      <c r="D23" s="9">
        <v>99</v>
      </c>
      <c r="E23" s="21"/>
      <c r="F23" s="55"/>
      <c r="G23" s="26"/>
      <c r="H23" s="25"/>
    </row>
    <row r="24" spans="1:8" s="20" customFormat="1" ht="34.5" customHeight="1" x14ac:dyDescent="0.25">
      <c r="A24" s="130"/>
      <c r="B24" s="129" t="s">
        <v>13</v>
      </c>
      <c r="C24" s="129"/>
      <c r="D24" s="129"/>
      <c r="E24" s="21"/>
      <c r="F24" s="55"/>
      <c r="G24" s="22"/>
      <c r="H24" s="25"/>
    </row>
    <row r="25" spans="1:8" s="20" customFormat="1" ht="15.75" x14ac:dyDescent="0.25">
      <c r="A25" s="46">
        <v>13</v>
      </c>
      <c r="B25" s="14" t="s">
        <v>149</v>
      </c>
      <c r="C25" s="9" t="s">
        <v>54</v>
      </c>
      <c r="D25" s="9">
        <v>412</v>
      </c>
      <c r="E25" s="21"/>
      <c r="F25" s="55"/>
      <c r="G25" s="26"/>
      <c r="H25" s="25"/>
    </row>
    <row r="26" spans="1:8" s="20" customFormat="1" ht="15.75" x14ac:dyDescent="0.25">
      <c r="A26" s="46">
        <v>14</v>
      </c>
      <c r="B26" s="14" t="s">
        <v>150</v>
      </c>
      <c r="C26" s="9" t="s">
        <v>7</v>
      </c>
      <c r="D26" s="9">
        <v>58</v>
      </c>
      <c r="E26" s="21"/>
      <c r="F26" s="55"/>
      <c r="G26" s="22"/>
    </row>
    <row r="27" spans="1:8" s="20" customFormat="1" ht="15.75" x14ac:dyDescent="0.25">
      <c r="A27" s="46">
        <v>15</v>
      </c>
      <c r="B27" s="14" t="s">
        <v>151</v>
      </c>
      <c r="C27" s="9" t="s">
        <v>7</v>
      </c>
      <c r="D27" s="9">
        <v>376</v>
      </c>
      <c r="E27" s="21"/>
      <c r="F27" s="55"/>
      <c r="G27" s="27"/>
    </row>
    <row r="28" spans="1:8" s="20" customFormat="1" ht="18.75" x14ac:dyDescent="0.25">
      <c r="A28" s="46">
        <v>16</v>
      </c>
      <c r="B28" s="143" t="s">
        <v>152</v>
      </c>
      <c r="C28" s="9" t="s">
        <v>274</v>
      </c>
      <c r="D28" s="9">
        <v>6.8</v>
      </c>
      <c r="E28" s="21"/>
      <c r="F28" s="55"/>
      <c r="G28" s="27"/>
    </row>
    <row r="29" spans="1:8" s="20" customFormat="1" ht="15.75" customHeight="1" x14ac:dyDescent="0.25">
      <c r="A29" s="130"/>
      <c r="B29" s="129" t="s">
        <v>14</v>
      </c>
      <c r="C29" s="129"/>
      <c r="D29" s="129"/>
      <c r="E29" s="21"/>
      <c r="F29" s="55"/>
      <c r="G29" s="27"/>
    </row>
    <row r="30" spans="1:8" s="20" customFormat="1" ht="32.25" customHeight="1" x14ac:dyDescent="0.25">
      <c r="A30" s="46"/>
      <c r="B30" s="144" t="s">
        <v>15</v>
      </c>
      <c r="C30" s="144"/>
      <c r="D30" s="144"/>
      <c r="E30" s="21"/>
      <c r="F30" s="55"/>
      <c r="G30" s="26"/>
      <c r="H30" s="25"/>
    </row>
    <row r="31" spans="1:8" s="20" customFormat="1" ht="15.75" x14ac:dyDescent="0.25">
      <c r="A31" s="46">
        <v>17</v>
      </c>
      <c r="B31" s="143" t="s">
        <v>14</v>
      </c>
      <c r="C31" s="9" t="s">
        <v>16</v>
      </c>
      <c r="D31" s="9">
        <v>175</v>
      </c>
      <c r="E31" s="21"/>
      <c r="F31" s="55"/>
      <c r="G31" s="26"/>
      <c r="H31" s="25"/>
    </row>
    <row r="32" spans="1:8" s="20" customFormat="1" ht="31.5" x14ac:dyDescent="0.25">
      <c r="A32" s="46">
        <v>18</v>
      </c>
      <c r="B32" s="143" t="s">
        <v>153</v>
      </c>
      <c r="C32" s="9" t="s">
        <v>12</v>
      </c>
      <c r="D32" s="9">
        <v>291</v>
      </c>
      <c r="E32" s="21"/>
      <c r="F32" s="55"/>
      <c r="G32" s="26"/>
      <c r="H32" s="25"/>
    </row>
    <row r="33" spans="1:8" s="20" customFormat="1" ht="15.75" x14ac:dyDescent="0.25">
      <c r="A33" s="134"/>
      <c r="B33" s="135" t="s">
        <v>256</v>
      </c>
      <c r="C33" s="135"/>
      <c r="D33" s="135"/>
      <c r="E33" s="21"/>
      <c r="F33" s="55"/>
      <c r="G33" s="27"/>
    </row>
    <row r="34" spans="1:8" s="20" customFormat="1" ht="15.75" x14ac:dyDescent="0.25">
      <c r="A34" s="132"/>
      <c r="B34" s="127" t="s">
        <v>382</v>
      </c>
      <c r="C34" s="127"/>
      <c r="D34" s="127"/>
      <c r="E34" s="21"/>
      <c r="F34" s="55"/>
      <c r="G34" s="27"/>
    </row>
    <row r="35" spans="1:8" s="20" customFormat="1" ht="15.75" x14ac:dyDescent="0.25">
      <c r="A35" s="130"/>
      <c r="B35" s="129" t="s">
        <v>18</v>
      </c>
      <c r="C35" s="129"/>
      <c r="D35" s="129"/>
      <c r="E35" s="21"/>
      <c r="F35" s="55"/>
      <c r="G35" s="27"/>
    </row>
    <row r="36" spans="1:8" s="20" customFormat="1" ht="15.75" x14ac:dyDescent="0.25">
      <c r="A36" s="46"/>
      <c r="B36" s="123" t="s">
        <v>19</v>
      </c>
      <c r="C36" s="47"/>
      <c r="D36" s="47"/>
      <c r="E36" s="21"/>
      <c r="F36" s="55"/>
      <c r="G36" s="23"/>
      <c r="H36" s="24"/>
    </row>
    <row r="37" spans="1:8" s="20" customFormat="1" ht="15.75" x14ac:dyDescent="0.25">
      <c r="A37" s="46">
        <v>19</v>
      </c>
      <c r="B37" s="143" t="s">
        <v>154</v>
      </c>
      <c r="C37" s="9" t="s">
        <v>17</v>
      </c>
      <c r="D37" s="9">
        <v>2303.6</v>
      </c>
      <c r="E37" s="21"/>
      <c r="F37" s="55"/>
      <c r="G37" s="26"/>
      <c r="H37" s="25"/>
    </row>
    <row r="38" spans="1:8" s="20" customFormat="1" ht="15.75" x14ac:dyDescent="0.25">
      <c r="A38" s="46"/>
      <c r="B38" s="123" t="s">
        <v>20</v>
      </c>
      <c r="C38" s="152"/>
      <c r="D38" s="152"/>
      <c r="E38" s="21"/>
      <c r="F38" s="55"/>
      <c r="G38" s="26"/>
      <c r="H38" s="25"/>
    </row>
    <row r="39" spans="1:8" s="20" customFormat="1" ht="15.75" x14ac:dyDescent="0.25">
      <c r="A39" s="46">
        <v>20</v>
      </c>
      <c r="B39" s="143" t="s">
        <v>21</v>
      </c>
      <c r="C39" s="9" t="s">
        <v>17</v>
      </c>
      <c r="D39" s="28">
        <v>96919.58</v>
      </c>
      <c r="E39" s="21"/>
      <c r="F39" s="55"/>
      <c r="G39" s="26"/>
      <c r="H39" s="25"/>
    </row>
    <row r="40" spans="1:8" s="20" customFormat="1" ht="18.75" x14ac:dyDescent="0.25">
      <c r="A40" s="46">
        <v>21</v>
      </c>
      <c r="B40" s="143" t="s">
        <v>155</v>
      </c>
      <c r="C40" s="9" t="s">
        <v>273</v>
      </c>
      <c r="D40" s="28">
        <v>17206</v>
      </c>
      <c r="E40" s="21"/>
      <c r="F40" s="55"/>
      <c r="G40" s="26"/>
      <c r="H40" s="25"/>
    </row>
    <row r="41" spans="1:8" s="20" customFormat="1" ht="15.75" x14ac:dyDescent="0.25">
      <c r="A41" s="46">
        <v>22</v>
      </c>
      <c r="B41" s="143" t="s">
        <v>156</v>
      </c>
      <c r="C41" s="9" t="s">
        <v>17</v>
      </c>
      <c r="D41" s="28">
        <v>2623.66</v>
      </c>
      <c r="E41" s="21"/>
      <c r="F41" s="55"/>
      <c r="G41" s="26"/>
      <c r="H41" s="25"/>
    </row>
    <row r="42" spans="1:8" s="20" customFormat="1" ht="15.75" x14ac:dyDescent="0.25">
      <c r="A42" s="46">
        <v>23</v>
      </c>
      <c r="B42" s="14" t="s">
        <v>157</v>
      </c>
      <c r="C42" s="9" t="s">
        <v>17</v>
      </c>
      <c r="D42" s="28">
        <v>5186.96</v>
      </c>
      <c r="E42" s="21"/>
      <c r="F42" s="55"/>
      <c r="G42" s="26"/>
      <c r="H42" s="25"/>
    </row>
    <row r="43" spans="1:8" s="20" customFormat="1" ht="15.75" x14ac:dyDescent="0.25">
      <c r="A43" s="46">
        <v>24</v>
      </c>
      <c r="B43" s="143" t="s">
        <v>158</v>
      </c>
      <c r="C43" s="9" t="s">
        <v>17</v>
      </c>
      <c r="D43" s="28">
        <v>7993.14</v>
      </c>
      <c r="E43" s="21"/>
      <c r="F43" s="55"/>
      <c r="G43" s="26"/>
      <c r="H43" s="25"/>
    </row>
    <row r="44" spans="1:8" s="20" customFormat="1" ht="18.75" x14ac:dyDescent="0.25">
      <c r="A44" s="46">
        <v>25</v>
      </c>
      <c r="B44" s="143" t="s">
        <v>159</v>
      </c>
      <c r="C44" s="9" t="s">
        <v>273</v>
      </c>
      <c r="D44" s="28">
        <v>12432.44</v>
      </c>
      <c r="E44" s="21"/>
      <c r="F44" s="55"/>
      <c r="G44" s="26"/>
      <c r="H44" s="25"/>
    </row>
    <row r="45" spans="1:8" s="20" customFormat="1" ht="18.75" x14ac:dyDescent="0.25">
      <c r="A45" s="46">
        <v>26</v>
      </c>
      <c r="B45" s="143" t="s">
        <v>160</v>
      </c>
      <c r="C45" s="9" t="s">
        <v>273</v>
      </c>
      <c r="D45" s="28">
        <v>19965.03</v>
      </c>
      <c r="E45" s="21"/>
      <c r="F45" s="55"/>
      <c r="G45" s="26"/>
      <c r="H45" s="25"/>
    </row>
    <row r="46" spans="1:8" s="20" customFormat="1" ht="15.75" x14ac:dyDescent="0.25">
      <c r="A46" s="46"/>
      <c r="B46" s="123" t="s">
        <v>22</v>
      </c>
      <c r="C46" s="152"/>
      <c r="D46" s="152"/>
      <c r="E46" s="21"/>
      <c r="F46" s="55"/>
      <c r="G46" s="26"/>
      <c r="H46" s="25"/>
    </row>
    <row r="47" spans="1:8" s="20" customFormat="1" ht="31.5" x14ac:dyDescent="0.25">
      <c r="A47" s="46">
        <v>27</v>
      </c>
      <c r="B47" s="14" t="s">
        <v>161</v>
      </c>
      <c r="C47" s="9" t="s">
        <v>273</v>
      </c>
      <c r="D47" s="28">
        <v>10565.2</v>
      </c>
      <c r="E47" s="21"/>
      <c r="F47" s="55"/>
      <c r="G47" s="26"/>
      <c r="H47" s="25"/>
    </row>
    <row r="48" spans="1:8" s="20" customFormat="1" ht="31.5" x14ac:dyDescent="0.25">
      <c r="A48" s="46">
        <v>28</v>
      </c>
      <c r="B48" s="14" t="s">
        <v>162</v>
      </c>
      <c r="C48" s="9" t="s">
        <v>273</v>
      </c>
      <c r="D48" s="28">
        <v>9400</v>
      </c>
      <c r="E48" s="21"/>
      <c r="F48" s="55"/>
      <c r="G48" s="26"/>
      <c r="H48" s="25"/>
    </row>
    <row r="49" spans="1:8" s="20" customFormat="1" ht="15.75" x14ac:dyDescent="0.25">
      <c r="A49" s="130"/>
      <c r="B49" s="131" t="s">
        <v>23</v>
      </c>
      <c r="C49" s="129"/>
      <c r="D49" s="129"/>
      <c r="E49" s="21"/>
      <c r="F49" s="55"/>
      <c r="G49" s="26"/>
      <c r="H49" s="25"/>
    </row>
    <row r="50" spans="1:8" s="20" customFormat="1" ht="15.75" x14ac:dyDescent="0.25">
      <c r="A50" s="46"/>
      <c r="B50" s="49" t="s">
        <v>24</v>
      </c>
      <c r="C50" s="49"/>
      <c r="D50" s="49"/>
      <c r="E50" s="21"/>
      <c r="F50" s="55"/>
      <c r="G50" s="26"/>
      <c r="H50" s="25"/>
    </row>
    <row r="51" spans="1:8" s="20" customFormat="1" ht="15.75" x14ac:dyDescent="0.25">
      <c r="A51" s="46">
        <v>29</v>
      </c>
      <c r="B51" s="143" t="s">
        <v>163</v>
      </c>
      <c r="C51" s="9" t="s">
        <v>17</v>
      </c>
      <c r="D51" s="28">
        <f>201+1809</f>
        <v>2010</v>
      </c>
      <c r="E51" s="21"/>
      <c r="F51" s="55"/>
      <c r="G51" s="26"/>
      <c r="H51" s="25"/>
    </row>
    <row r="52" spans="1:8" s="20" customFormat="1" ht="18.75" x14ac:dyDescent="0.25">
      <c r="A52" s="46">
        <v>30</v>
      </c>
      <c r="B52" s="143" t="s">
        <v>164</v>
      </c>
      <c r="C52" s="9" t="s">
        <v>273</v>
      </c>
      <c r="D52" s="28">
        <v>1781</v>
      </c>
      <c r="E52" s="21"/>
      <c r="F52" s="55"/>
      <c r="G52" s="26"/>
      <c r="H52" s="25"/>
    </row>
    <row r="53" spans="1:8" s="20" customFormat="1" ht="18.75" x14ac:dyDescent="0.25">
      <c r="A53" s="46">
        <v>31</v>
      </c>
      <c r="B53" s="143" t="s">
        <v>165</v>
      </c>
      <c r="C53" s="9" t="s">
        <v>273</v>
      </c>
      <c r="D53" s="28">
        <v>2853</v>
      </c>
      <c r="E53" s="21"/>
      <c r="F53" s="55"/>
      <c r="G53" s="26"/>
      <c r="H53" s="25"/>
    </row>
    <row r="54" spans="1:8" s="20" customFormat="1" ht="15.75" x14ac:dyDescent="0.25">
      <c r="A54" s="130"/>
      <c r="B54" s="129" t="s">
        <v>25</v>
      </c>
      <c r="C54" s="129"/>
      <c r="D54" s="129"/>
      <c r="E54" s="21"/>
      <c r="F54" s="55"/>
      <c r="G54" s="26"/>
      <c r="H54" s="25"/>
    </row>
    <row r="55" spans="1:8" s="20" customFormat="1" ht="15.75" x14ac:dyDescent="0.25">
      <c r="A55" s="46">
        <v>32</v>
      </c>
      <c r="B55" s="143" t="s">
        <v>166</v>
      </c>
      <c r="C55" s="9" t="s">
        <v>17</v>
      </c>
      <c r="D55" s="9">
        <f>28+258</f>
        <v>286</v>
      </c>
      <c r="E55" s="21"/>
      <c r="F55" s="55"/>
      <c r="G55" s="26"/>
      <c r="H55" s="25"/>
    </row>
    <row r="56" spans="1:8" s="20" customFormat="1" ht="18.75" x14ac:dyDescent="0.25">
      <c r="A56" s="46">
        <v>33</v>
      </c>
      <c r="B56" s="143" t="s">
        <v>167</v>
      </c>
      <c r="C56" s="9" t="s">
        <v>273</v>
      </c>
      <c r="D56" s="9">
        <v>1038</v>
      </c>
      <c r="E56" s="21"/>
      <c r="F56" s="55"/>
      <c r="G56" s="26"/>
      <c r="H56" s="25"/>
    </row>
    <row r="57" spans="1:8" s="20" customFormat="1" ht="18.75" x14ac:dyDescent="0.25">
      <c r="A57" s="46">
        <v>34</v>
      </c>
      <c r="B57" s="143" t="s">
        <v>168</v>
      </c>
      <c r="C57" s="9" t="s">
        <v>273</v>
      </c>
      <c r="D57" s="9">
        <v>660</v>
      </c>
      <c r="E57" s="21"/>
      <c r="F57" s="55"/>
      <c r="G57" s="26"/>
      <c r="H57" s="25"/>
    </row>
    <row r="58" spans="1:8" s="20" customFormat="1" ht="15.75" x14ac:dyDescent="0.25">
      <c r="A58" s="130"/>
      <c r="B58" s="131" t="s">
        <v>26</v>
      </c>
      <c r="C58" s="153"/>
      <c r="D58" s="153"/>
      <c r="E58" s="21"/>
      <c r="F58" s="55"/>
      <c r="G58" s="26"/>
      <c r="H58" s="25"/>
    </row>
    <row r="59" spans="1:8" s="20" customFormat="1" ht="15.75" x14ac:dyDescent="0.25">
      <c r="A59" s="46">
        <v>35</v>
      </c>
      <c r="B59" s="143" t="s">
        <v>166</v>
      </c>
      <c r="C59" s="9" t="s">
        <v>17</v>
      </c>
      <c r="D59" s="9">
        <f>530+4768+348</f>
        <v>5646</v>
      </c>
      <c r="E59" s="21"/>
      <c r="F59" s="55"/>
      <c r="G59" s="26"/>
      <c r="H59" s="25"/>
    </row>
    <row r="60" spans="1:8" s="20" customFormat="1" ht="18.75" x14ac:dyDescent="0.25">
      <c r="A60" s="46">
        <v>36</v>
      </c>
      <c r="B60" s="143" t="s">
        <v>169</v>
      </c>
      <c r="C60" s="9" t="s">
        <v>273</v>
      </c>
      <c r="D60" s="9">
        <v>1407</v>
      </c>
      <c r="E60" s="21"/>
      <c r="F60" s="55"/>
      <c r="G60" s="26"/>
      <c r="H60" s="25"/>
    </row>
    <row r="61" spans="1:8" s="20" customFormat="1" ht="18.75" x14ac:dyDescent="0.25">
      <c r="A61" s="46">
        <v>37</v>
      </c>
      <c r="B61" s="143" t="s">
        <v>170</v>
      </c>
      <c r="C61" s="9" t="s">
        <v>273</v>
      </c>
      <c r="D61" s="9">
        <v>1551</v>
      </c>
      <c r="E61" s="21"/>
      <c r="F61" s="55"/>
      <c r="G61" s="26"/>
      <c r="H61" s="25"/>
    </row>
    <row r="62" spans="1:8" s="20" customFormat="1" ht="32.25" customHeight="1" x14ac:dyDescent="0.25">
      <c r="A62" s="130"/>
      <c r="B62" s="129" t="s">
        <v>55</v>
      </c>
      <c r="C62" s="129"/>
      <c r="D62" s="129"/>
      <c r="E62" s="21"/>
      <c r="F62" s="55"/>
      <c r="G62" s="26"/>
      <c r="H62" s="25"/>
    </row>
    <row r="63" spans="1:8" s="20" customFormat="1" ht="15.75" x14ac:dyDescent="0.25">
      <c r="A63" s="46">
        <v>38</v>
      </c>
      <c r="B63" s="143" t="s">
        <v>27</v>
      </c>
      <c r="C63" s="9" t="s">
        <v>12</v>
      </c>
      <c r="D63" s="9">
        <v>96</v>
      </c>
      <c r="E63" s="21"/>
      <c r="F63" s="55"/>
      <c r="G63" s="26"/>
      <c r="H63" s="25"/>
    </row>
    <row r="64" spans="1:8" s="20" customFormat="1" ht="15.75" x14ac:dyDescent="0.25">
      <c r="A64" s="46">
        <v>39</v>
      </c>
      <c r="B64" s="143" t="s">
        <v>28</v>
      </c>
      <c r="C64" s="9" t="s">
        <v>8</v>
      </c>
      <c r="D64" s="9">
        <v>2</v>
      </c>
      <c r="E64" s="21"/>
      <c r="F64" s="55"/>
      <c r="G64" s="26"/>
      <c r="H64" s="25"/>
    </row>
    <row r="65" spans="1:8" s="20" customFormat="1" ht="15.75" x14ac:dyDescent="0.25">
      <c r="A65" s="130"/>
      <c r="B65" s="129" t="s">
        <v>29</v>
      </c>
      <c r="C65" s="129"/>
      <c r="D65" s="129"/>
      <c r="E65" s="21"/>
      <c r="F65" s="55"/>
      <c r="G65" s="23"/>
      <c r="H65" s="24"/>
    </row>
    <row r="66" spans="1:8" s="20" customFormat="1" ht="15.75" x14ac:dyDescent="0.25">
      <c r="A66" s="46"/>
      <c r="B66" s="49" t="s">
        <v>24</v>
      </c>
      <c r="C66" s="49"/>
      <c r="D66" s="49"/>
      <c r="E66" s="21"/>
      <c r="F66" s="55"/>
      <c r="G66" s="26"/>
      <c r="H66" s="25"/>
    </row>
    <row r="67" spans="1:8" s="20" customFormat="1" ht="31.5" x14ac:dyDescent="0.25">
      <c r="A67" s="46">
        <v>40</v>
      </c>
      <c r="B67" s="143" t="s">
        <v>171</v>
      </c>
      <c r="C67" s="9" t="s">
        <v>274</v>
      </c>
      <c r="D67" s="9">
        <v>2710</v>
      </c>
      <c r="E67" s="21"/>
      <c r="F67" s="55"/>
      <c r="G67" s="26"/>
    </row>
    <row r="68" spans="1:8" s="20" customFormat="1" ht="18.75" x14ac:dyDescent="0.25">
      <c r="A68" s="46">
        <v>41</v>
      </c>
      <c r="B68" s="143" t="s">
        <v>172</v>
      </c>
      <c r="C68" s="9" t="s">
        <v>273</v>
      </c>
      <c r="D68" s="9">
        <v>5250</v>
      </c>
      <c r="E68" s="21"/>
      <c r="F68" s="55"/>
      <c r="G68" s="26"/>
    </row>
    <row r="69" spans="1:8" s="20" customFormat="1" ht="47.25" x14ac:dyDescent="0.25">
      <c r="A69" s="46">
        <v>42</v>
      </c>
      <c r="B69" s="143" t="s">
        <v>115</v>
      </c>
      <c r="C69" s="9" t="s">
        <v>56</v>
      </c>
      <c r="D69" s="9">
        <v>4734</v>
      </c>
      <c r="E69" s="21"/>
      <c r="F69" s="55"/>
      <c r="G69" s="26"/>
    </row>
    <row r="70" spans="1:8" s="20" customFormat="1" ht="47.25" x14ac:dyDescent="0.25">
      <c r="A70" s="46">
        <v>43</v>
      </c>
      <c r="B70" s="143" t="s">
        <v>31</v>
      </c>
      <c r="C70" s="9" t="s">
        <v>56</v>
      </c>
      <c r="D70" s="9">
        <v>4531</v>
      </c>
      <c r="E70" s="21"/>
      <c r="F70" s="55"/>
      <c r="G70" s="26"/>
    </row>
    <row r="71" spans="1:8" s="20" customFormat="1" ht="47.25" x14ac:dyDescent="0.25">
      <c r="A71" s="46">
        <v>44</v>
      </c>
      <c r="B71" s="143" t="s">
        <v>173</v>
      </c>
      <c r="C71" s="9" t="s">
        <v>56</v>
      </c>
      <c r="D71" s="9">
        <v>4170</v>
      </c>
      <c r="E71" s="21"/>
      <c r="F71" s="55"/>
      <c r="G71" s="26"/>
    </row>
    <row r="72" spans="1:8" s="20" customFormat="1" ht="47.25" x14ac:dyDescent="0.25">
      <c r="A72" s="46">
        <v>45</v>
      </c>
      <c r="B72" s="143" t="s">
        <v>174</v>
      </c>
      <c r="C72" s="9" t="s">
        <v>56</v>
      </c>
      <c r="D72" s="9">
        <v>4145</v>
      </c>
      <c r="E72" s="21"/>
      <c r="F72" s="55"/>
      <c r="G72" s="26"/>
    </row>
    <row r="73" spans="1:8" s="20" customFormat="1" ht="31.5" x14ac:dyDescent="0.25">
      <c r="A73" s="46">
        <v>46</v>
      </c>
      <c r="B73" s="143" t="s">
        <v>175</v>
      </c>
      <c r="C73" s="9" t="s">
        <v>56</v>
      </c>
      <c r="D73" s="9">
        <v>4134</v>
      </c>
      <c r="E73" s="21"/>
      <c r="F73" s="55"/>
      <c r="G73" s="26"/>
    </row>
    <row r="74" spans="1:8" s="20" customFormat="1" ht="18.75" x14ac:dyDescent="0.25">
      <c r="A74" s="46">
        <v>47</v>
      </c>
      <c r="B74" s="143" t="s">
        <v>176</v>
      </c>
      <c r="C74" s="9" t="s">
        <v>274</v>
      </c>
      <c r="D74" s="9">
        <v>1165</v>
      </c>
      <c r="E74" s="21"/>
      <c r="F74" s="55"/>
      <c r="G74" s="26"/>
    </row>
    <row r="75" spans="1:8" s="20" customFormat="1" ht="18.75" x14ac:dyDescent="0.25">
      <c r="A75" s="46">
        <v>48</v>
      </c>
      <c r="B75" s="143" t="s">
        <v>177</v>
      </c>
      <c r="C75" s="9" t="s">
        <v>273</v>
      </c>
      <c r="D75" s="9">
        <v>600</v>
      </c>
      <c r="E75" s="21"/>
      <c r="F75" s="55"/>
      <c r="G75" s="26"/>
    </row>
    <row r="76" spans="1:8" s="20" customFormat="1" ht="18.75" x14ac:dyDescent="0.25">
      <c r="A76" s="46">
        <v>49</v>
      </c>
      <c r="B76" s="143" t="s">
        <v>178</v>
      </c>
      <c r="C76" s="9" t="s">
        <v>273</v>
      </c>
      <c r="D76" s="9">
        <v>607</v>
      </c>
      <c r="E76" s="21"/>
      <c r="F76" s="55"/>
      <c r="G76" s="26"/>
    </row>
    <row r="77" spans="1:8" s="31" customFormat="1" ht="36" customHeight="1" x14ac:dyDescent="0.25">
      <c r="A77" s="130"/>
      <c r="B77" s="129" t="s">
        <v>268</v>
      </c>
      <c r="C77" s="129"/>
      <c r="D77" s="129"/>
      <c r="E77" s="21"/>
      <c r="F77" s="55"/>
      <c r="G77" s="29"/>
      <c r="H77" s="30"/>
    </row>
    <row r="78" spans="1:8" s="20" customFormat="1" ht="31.5" x14ac:dyDescent="0.25">
      <c r="A78" s="46">
        <v>50</v>
      </c>
      <c r="B78" s="143" t="s">
        <v>179</v>
      </c>
      <c r="C78" s="9" t="s">
        <v>273</v>
      </c>
      <c r="D78" s="9">
        <v>451</v>
      </c>
      <c r="E78" s="21"/>
      <c r="F78" s="55"/>
      <c r="G78" s="26"/>
    </row>
    <row r="79" spans="1:8" s="20" customFormat="1" ht="31.5" x14ac:dyDescent="0.25">
      <c r="A79" s="46">
        <v>51</v>
      </c>
      <c r="B79" s="143" t="s">
        <v>180</v>
      </c>
      <c r="C79" s="9" t="s">
        <v>56</v>
      </c>
      <c r="D79" s="9">
        <v>300</v>
      </c>
      <c r="E79" s="21"/>
      <c r="F79" s="55"/>
      <c r="G79" s="26"/>
    </row>
    <row r="80" spans="1:8" s="20" customFormat="1" ht="15.75" x14ac:dyDescent="0.25">
      <c r="A80" s="46">
        <v>52</v>
      </c>
      <c r="B80" s="143" t="s">
        <v>181</v>
      </c>
      <c r="C80" s="9" t="s">
        <v>57</v>
      </c>
      <c r="D80" s="9">
        <v>3570</v>
      </c>
      <c r="E80" s="21"/>
      <c r="F80" s="55"/>
      <c r="G80" s="26"/>
    </row>
    <row r="81" spans="1:8" s="20" customFormat="1" ht="47.25" x14ac:dyDescent="0.25">
      <c r="A81" s="46">
        <v>53</v>
      </c>
      <c r="B81" s="14" t="s">
        <v>116</v>
      </c>
      <c r="C81" s="9" t="s">
        <v>273</v>
      </c>
      <c r="D81" s="9">
        <v>5900</v>
      </c>
      <c r="E81" s="21"/>
      <c r="F81" s="55"/>
      <c r="G81" s="26"/>
    </row>
    <row r="82" spans="1:8" s="20" customFormat="1" ht="47.25" x14ac:dyDescent="0.25">
      <c r="A82" s="46">
        <v>54</v>
      </c>
      <c r="B82" s="143" t="s">
        <v>182</v>
      </c>
      <c r="C82" s="9" t="s">
        <v>56</v>
      </c>
      <c r="D82" s="9">
        <v>5401</v>
      </c>
      <c r="E82" s="21"/>
      <c r="F82" s="55"/>
      <c r="G82" s="26"/>
    </row>
    <row r="83" spans="1:8" s="20" customFormat="1" ht="31.5" x14ac:dyDescent="0.25">
      <c r="A83" s="46">
        <v>55</v>
      </c>
      <c r="B83" s="143" t="s">
        <v>183</v>
      </c>
      <c r="C83" s="9" t="s">
        <v>273</v>
      </c>
      <c r="D83" s="9">
        <v>601</v>
      </c>
      <c r="E83" s="21"/>
      <c r="F83" s="55"/>
      <c r="G83" s="26"/>
    </row>
    <row r="84" spans="1:8" s="20" customFormat="1" ht="47.25" x14ac:dyDescent="0.25">
      <c r="A84" s="46">
        <v>56</v>
      </c>
      <c r="B84" s="143" t="s">
        <v>184</v>
      </c>
      <c r="C84" s="9" t="s">
        <v>56</v>
      </c>
      <c r="D84" s="9">
        <v>5581</v>
      </c>
      <c r="E84" s="21"/>
      <c r="F84" s="55"/>
      <c r="G84" s="26"/>
    </row>
    <row r="85" spans="1:8" s="20" customFormat="1" ht="31.5" x14ac:dyDescent="0.25">
      <c r="A85" s="46">
        <v>57</v>
      </c>
      <c r="B85" s="143" t="s">
        <v>185</v>
      </c>
      <c r="C85" s="9" t="s">
        <v>56</v>
      </c>
      <c r="D85" s="9">
        <v>4542</v>
      </c>
      <c r="E85" s="21"/>
      <c r="F85" s="55"/>
      <c r="G85" s="26"/>
    </row>
    <row r="86" spans="1:8" s="20" customFormat="1" ht="15.75" x14ac:dyDescent="0.25">
      <c r="A86" s="130"/>
      <c r="B86" s="129" t="s">
        <v>35</v>
      </c>
      <c r="C86" s="129"/>
      <c r="D86" s="129"/>
      <c r="E86" s="21"/>
      <c r="F86" s="55"/>
      <c r="G86" s="26"/>
    </row>
    <row r="87" spans="1:8" s="20" customFormat="1" ht="18.75" x14ac:dyDescent="0.25">
      <c r="A87" s="46">
        <f>A85+1</f>
        <v>58</v>
      </c>
      <c r="B87" s="143" t="s">
        <v>176</v>
      </c>
      <c r="C87" s="9" t="s">
        <v>274</v>
      </c>
      <c r="D87" s="9">
        <v>581</v>
      </c>
      <c r="E87" s="21"/>
      <c r="F87" s="55"/>
      <c r="G87" s="26"/>
    </row>
    <row r="88" spans="1:8" s="20" customFormat="1" ht="18.75" x14ac:dyDescent="0.25">
      <c r="A88" s="46">
        <f>A87+1</f>
        <v>59</v>
      </c>
      <c r="B88" s="143" t="s">
        <v>178</v>
      </c>
      <c r="C88" s="9" t="s">
        <v>273</v>
      </c>
      <c r="D88" s="9">
        <v>944</v>
      </c>
      <c r="E88" s="21"/>
      <c r="F88" s="55"/>
      <c r="G88" s="26"/>
    </row>
    <row r="89" spans="1:8" s="20" customFormat="1" ht="15.75" x14ac:dyDescent="0.25">
      <c r="A89" s="130"/>
      <c r="B89" s="129" t="s">
        <v>37</v>
      </c>
      <c r="C89" s="129"/>
      <c r="D89" s="129"/>
      <c r="E89" s="21"/>
      <c r="F89" s="55"/>
      <c r="G89" s="26"/>
    </row>
    <row r="90" spans="1:8" s="20" customFormat="1" ht="15.75" x14ac:dyDescent="0.25">
      <c r="A90" s="46"/>
      <c r="B90" s="49" t="s">
        <v>24</v>
      </c>
      <c r="C90" s="49"/>
      <c r="D90" s="49"/>
      <c r="E90" s="21"/>
      <c r="F90" s="55"/>
      <c r="G90" s="26"/>
      <c r="H90" s="25"/>
    </row>
    <row r="91" spans="1:8" s="20" customFormat="1" ht="15.75" x14ac:dyDescent="0.25">
      <c r="A91" s="46">
        <f>A88+1</f>
        <v>60</v>
      </c>
      <c r="B91" s="143" t="s">
        <v>144</v>
      </c>
      <c r="C91" s="9" t="s">
        <v>17</v>
      </c>
      <c r="D91" s="9">
        <v>102.5</v>
      </c>
      <c r="E91" s="21"/>
      <c r="F91" s="55"/>
      <c r="G91" s="26"/>
    </row>
    <row r="92" spans="1:8" s="20" customFormat="1" ht="15.75" x14ac:dyDescent="0.25">
      <c r="A92" s="46">
        <v>61</v>
      </c>
      <c r="B92" s="143" t="s">
        <v>186</v>
      </c>
      <c r="C92" s="9" t="s">
        <v>38</v>
      </c>
      <c r="D92" s="9">
        <v>447</v>
      </c>
      <c r="E92" s="21"/>
      <c r="F92" s="55"/>
      <c r="G92" s="26"/>
    </row>
    <row r="93" spans="1:8" s="20" customFormat="1" ht="15.75" x14ac:dyDescent="0.25">
      <c r="A93" s="46">
        <v>62</v>
      </c>
      <c r="B93" s="143" t="s">
        <v>39</v>
      </c>
      <c r="C93" s="9" t="s">
        <v>7</v>
      </c>
      <c r="D93" s="9">
        <v>13</v>
      </c>
      <c r="E93" s="21"/>
      <c r="F93" s="55"/>
      <c r="G93" s="26"/>
    </row>
    <row r="94" spans="1:8" s="20" customFormat="1" ht="15.75" x14ac:dyDescent="0.25">
      <c r="A94" s="46">
        <v>63</v>
      </c>
      <c r="B94" s="143" t="s">
        <v>40</v>
      </c>
      <c r="C94" s="9" t="s">
        <v>7</v>
      </c>
      <c r="D94" s="9">
        <v>429</v>
      </c>
      <c r="E94" s="21"/>
      <c r="F94" s="55"/>
      <c r="G94" s="26"/>
    </row>
    <row r="95" spans="1:8" s="20" customFormat="1" ht="15.75" x14ac:dyDescent="0.25">
      <c r="A95" s="46">
        <v>64</v>
      </c>
      <c r="B95" s="143" t="s">
        <v>41</v>
      </c>
      <c r="C95" s="9" t="s">
        <v>7</v>
      </c>
      <c r="D95" s="9">
        <v>14</v>
      </c>
      <c r="E95" s="21"/>
      <c r="F95" s="55"/>
      <c r="G95" s="26"/>
    </row>
    <row r="96" spans="1:8" s="20" customFormat="1" ht="15.75" x14ac:dyDescent="0.25">
      <c r="A96" s="46"/>
      <c r="B96" s="49" t="s">
        <v>42</v>
      </c>
      <c r="C96" s="154"/>
      <c r="D96" s="154"/>
      <c r="E96" s="21"/>
      <c r="F96" s="55"/>
      <c r="G96" s="26"/>
    </row>
    <row r="97" spans="1:8" s="20" customFormat="1" ht="15.75" x14ac:dyDescent="0.25">
      <c r="A97" s="46">
        <v>65</v>
      </c>
      <c r="B97" s="143" t="s">
        <v>144</v>
      </c>
      <c r="C97" s="9" t="s">
        <v>16</v>
      </c>
      <c r="D97" s="9">
        <v>46.85</v>
      </c>
      <c r="E97" s="21"/>
      <c r="F97" s="55"/>
      <c r="G97" s="26"/>
    </row>
    <row r="98" spans="1:8" s="20" customFormat="1" ht="15.75" x14ac:dyDescent="0.25">
      <c r="A98" s="46">
        <v>66</v>
      </c>
      <c r="B98" s="143" t="s">
        <v>186</v>
      </c>
      <c r="C98" s="9" t="s">
        <v>38</v>
      </c>
      <c r="D98" s="9">
        <v>364</v>
      </c>
      <c r="E98" s="21"/>
      <c r="F98" s="55"/>
      <c r="G98" s="26"/>
    </row>
    <row r="99" spans="1:8" s="20" customFormat="1" ht="15.75" x14ac:dyDescent="0.25">
      <c r="A99" s="46">
        <v>67</v>
      </c>
      <c r="B99" s="143" t="s">
        <v>39</v>
      </c>
      <c r="C99" s="9" t="s">
        <v>7</v>
      </c>
      <c r="D99" s="9">
        <v>12</v>
      </c>
      <c r="E99" s="21"/>
      <c r="F99" s="55"/>
      <c r="G99" s="26"/>
    </row>
    <row r="100" spans="1:8" s="20" customFormat="1" ht="15.75" x14ac:dyDescent="0.25">
      <c r="A100" s="46">
        <v>68</v>
      </c>
      <c r="B100" s="143" t="s">
        <v>187</v>
      </c>
      <c r="C100" s="9" t="s">
        <v>7</v>
      </c>
      <c r="D100" s="9">
        <v>153</v>
      </c>
      <c r="E100" s="21"/>
      <c r="F100" s="55"/>
      <c r="G100" s="26"/>
    </row>
    <row r="101" spans="1:8" s="20" customFormat="1" ht="15.75" x14ac:dyDescent="0.25">
      <c r="A101" s="46">
        <v>69</v>
      </c>
      <c r="B101" s="143" t="s">
        <v>41</v>
      </c>
      <c r="C101" s="9" t="s">
        <v>7</v>
      </c>
      <c r="D101" s="9">
        <v>15</v>
      </c>
      <c r="E101" s="21"/>
      <c r="F101" s="55"/>
      <c r="G101" s="26"/>
    </row>
    <row r="102" spans="1:8" s="20" customFormat="1" ht="15.75" x14ac:dyDescent="0.25">
      <c r="A102" s="132"/>
      <c r="B102" s="133" t="s">
        <v>381</v>
      </c>
      <c r="C102" s="155"/>
      <c r="D102" s="155"/>
      <c r="E102" s="21"/>
      <c r="F102" s="55"/>
      <c r="G102" s="26"/>
    </row>
    <row r="103" spans="1:8" s="20" customFormat="1" ht="15.75" x14ac:dyDescent="0.25">
      <c r="A103" s="130"/>
      <c r="B103" s="131" t="s">
        <v>117</v>
      </c>
      <c r="C103" s="153"/>
      <c r="D103" s="153"/>
      <c r="E103" s="21"/>
      <c r="F103" s="55"/>
      <c r="G103" s="23"/>
      <c r="H103" s="24"/>
    </row>
    <row r="104" spans="1:8" s="20" customFormat="1" ht="15.75" x14ac:dyDescent="0.25">
      <c r="A104" s="46">
        <v>70</v>
      </c>
      <c r="B104" s="143" t="s">
        <v>249</v>
      </c>
      <c r="C104" s="9" t="s">
        <v>8</v>
      </c>
      <c r="D104" s="9">
        <v>132</v>
      </c>
      <c r="E104" s="21"/>
      <c r="F104" s="55"/>
      <c r="G104" s="26"/>
      <c r="H104" s="32"/>
    </row>
    <row r="105" spans="1:8" s="20" customFormat="1" ht="15.75" x14ac:dyDescent="0.25">
      <c r="A105" s="163">
        <v>71</v>
      </c>
      <c r="B105" s="164" t="s">
        <v>188</v>
      </c>
      <c r="C105" s="9" t="s">
        <v>8</v>
      </c>
      <c r="D105" s="9">
        <v>132</v>
      </c>
      <c r="E105" s="21"/>
      <c r="F105" s="55"/>
      <c r="G105" s="26"/>
    </row>
    <row r="106" spans="1:8" s="20" customFormat="1" ht="15.75" x14ac:dyDescent="0.25">
      <c r="A106" s="163"/>
      <c r="B106" s="164"/>
      <c r="C106" s="9" t="s">
        <v>57</v>
      </c>
      <c r="D106" s="9">
        <v>228.36</v>
      </c>
      <c r="E106" s="21"/>
      <c r="F106" s="55"/>
      <c r="G106" s="26"/>
    </row>
    <row r="107" spans="1:8" s="20" customFormat="1" ht="31.5" x14ac:dyDescent="0.25">
      <c r="A107" s="46">
        <v>72</v>
      </c>
      <c r="B107" s="143" t="s">
        <v>189</v>
      </c>
      <c r="C107" s="9" t="s">
        <v>57</v>
      </c>
      <c r="D107" s="9">
        <v>14.55</v>
      </c>
      <c r="E107" s="21"/>
      <c r="F107" s="55"/>
      <c r="G107" s="26"/>
    </row>
    <row r="108" spans="1:8" s="20" customFormat="1" ht="15.75" x14ac:dyDescent="0.25">
      <c r="A108" s="46">
        <v>73</v>
      </c>
      <c r="B108" s="143" t="s">
        <v>190</v>
      </c>
      <c r="C108" s="9" t="s">
        <v>57</v>
      </c>
      <c r="D108" s="9">
        <f>125+101.84</f>
        <v>226.84</v>
      </c>
      <c r="E108" s="21"/>
      <c r="F108" s="55"/>
      <c r="G108" s="26"/>
    </row>
    <row r="109" spans="1:8" s="20" customFormat="1" ht="15.75" x14ac:dyDescent="0.25">
      <c r="A109" s="46">
        <v>74</v>
      </c>
      <c r="B109" s="14" t="s">
        <v>191</v>
      </c>
      <c r="C109" s="9" t="s">
        <v>57</v>
      </c>
      <c r="D109" s="9">
        <v>96.49</v>
      </c>
      <c r="E109" s="21"/>
      <c r="F109" s="55"/>
      <c r="G109" s="26"/>
    </row>
    <row r="110" spans="1:8" s="20" customFormat="1" ht="15.75" x14ac:dyDescent="0.25">
      <c r="A110" s="46">
        <v>75</v>
      </c>
      <c r="B110" s="143" t="s">
        <v>192</v>
      </c>
      <c r="C110" s="9" t="s">
        <v>57</v>
      </c>
      <c r="D110" s="9">
        <v>51.37</v>
      </c>
      <c r="E110" s="21"/>
      <c r="F110" s="55"/>
      <c r="G110" s="26"/>
    </row>
    <row r="111" spans="1:8" s="20" customFormat="1" ht="15.75" x14ac:dyDescent="0.25">
      <c r="A111" s="46">
        <v>76</v>
      </c>
      <c r="B111" s="143" t="s">
        <v>193</v>
      </c>
      <c r="C111" s="9" t="s">
        <v>57</v>
      </c>
      <c r="D111" s="9">
        <v>28.24</v>
      </c>
      <c r="E111" s="21"/>
      <c r="F111" s="55"/>
      <c r="G111" s="26"/>
    </row>
    <row r="112" spans="1:8" s="20" customFormat="1" ht="15.75" x14ac:dyDescent="0.25">
      <c r="A112" s="46">
        <v>77</v>
      </c>
      <c r="B112" s="143" t="s">
        <v>194</v>
      </c>
      <c r="C112" s="9" t="s">
        <v>57</v>
      </c>
      <c r="D112" s="9">
        <v>19.149999999999999</v>
      </c>
      <c r="E112" s="21"/>
      <c r="F112" s="55"/>
      <c r="G112" s="26"/>
    </row>
    <row r="113" spans="1:9" s="20" customFormat="1" ht="15.75" x14ac:dyDescent="0.25">
      <c r="A113" s="46">
        <v>78</v>
      </c>
      <c r="B113" s="14" t="s">
        <v>195</v>
      </c>
      <c r="C113" s="9" t="s">
        <v>8</v>
      </c>
      <c r="D113" s="9">
        <v>4</v>
      </c>
      <c r="E113" s="21"/>
      <c r="F113" s="55"/>
      <c r="G113" s="26"/>
    </row>
    <row r="114" spans="1:9" s="20" customFormat="1" ht="31.5" x14ac:dyDescent="0.25">
      <c r="A114" s="46">
        <v>79</v>
      </c>
      <c r="B114" s="143" t="s">
        <v>269</v>
      </c>
      <c r="C114" s="9" t="s">
        <v>56</v>
      </c>
      <c r="D114" s="9">
        <v>235</v>
      </c>
      <c r="E114" s="21"/>
      <c r="F114" s="55"/>
      <c r="G114" s="53"/>
    </row>
    <row r="115" spans="1:9" s="20" customFormat="1" ht="31.5" x14ac:dyDescent="0.25">
      <c r="A115" s="46">
        <v>80</v>
      </c>
      <c r="B115" s="143" t="s">
        <v>118</v>
      </c>
      <c r="C115" s="9" t="s">
        <v>56</v>
      </c>
      <c r="D115" s="9">
        <v>421</v>
      </c>
      <c r="E115" s="21"/>
      <c r="F115" s="55"/>
      <c r="G115" s="26"/>
    </row>
    <row r="116" spans="1:9" s="20" customFormat="1" ht="15.75" x14ac:dyDescent="0.25">
      <c r="A116" s="130"/>
      <c r="B116" s="131" t="s">
        <v>119</v>
      </c>
      <c r="C116" s="153"/>
      <c r="D116" s="153"/>
      <c r="E116" s="21"/>
      <c r="F116" s="55"/>
      <c r="G116" s="26"/>
      <c r="H116" s="32"/>
    </row>
    <row r="117" spans="1:9" s="33" customFormat="1" ht="24.75" customHeight="1" x14ac:dyDescent="0.25">
      <c r="A117" s="163">
        <v>81</v>
      </c>
      <c r="B117" s="164" t="s">
        <v>249</v>
      </c>
      <c r="C117" s="9" t="s">
        <v>8</v>
      </c>
      <c r="D117" s="9">
        <v>368</v>
      </c>
      <c r="E117" s="21"/>
      <c r="F117" s="55"/>
      <c r="G117" s="26"/>
    </row>
    <row r="118" spans="1:9" s="33" customFormat="1" ht="15.75" x14ac:dyDescent="0.25">
      <c r="A118" s="163"/>
      <c r="B118" s="164"/>
      <c r="C118" s="9" t="s">
        <v>57</v>
      </c>
      <c r="D118" s="9">
        <v>636.64</v>
      </c>
      <c r="E118" s="21"/>
      <c r="F118" s="55"/>
      <c r="G118" s="26"/>
    </row>
    <row r="119" spans="1:9" s="33" customFormat="1" ht="15.75" x14ac:dyDescent="0.25">
      <c r="A119" s="163">
        <v>82</v>
      </c>
      <c r="B119" s="164" t="s">
        <v>188</v>
      </c>
      <c r="C119" s="9" t="s">
        <v>8</v>
      </c>
      <c r="D119" s="9">
        <v>368</v>
      </c>
      <c r="E119" s="21"/>
      <c r="F119" s="55"/>
      <c r="G119" s="26"/>
    </row>
    <row r="120" spans="1:9" s="33" customFormat="1" ht="15.75" x14ac:dyDescent="0.25">
      <c r="A120" s="163"/>
      <c r="B120" s="164"/>
      <c r="C120" s="9" t="s">
        <v>57</v>
      </c>
      <c r="D120" s="9">
        <v>591.16999999999996</v>
      </c>
      <c r="E120" s="21"/>
      <c r="F120" s="55"/>
      <c r="G120" s="26"/>
    </row>
    <row r="121" spans="1:9" s="20" customFormat="1" ht="31.5" x14ac:dyDescent="0.25">
      <c r="A121" s="46">
        <v>83</v>
      </c>
      <c r="B121" s="14" t="s">
        <v>189</v>
      </c>
      <c r="C121" s="9" t="s">
        <v>57</v>
      </c>
      <c r="D121" s="9">
        <v>40.57</v>
      </c>
      <c r="E121" s="21"/>
      <c r="F121" s="55"/>
      <c r="G121" s="26"/>
    </row>
    <row r="122" spans="1:9" s="20" customFormat="1" ht="15.75" x14ac:dyDescent="0.25">
      <c r="A122" s="46">
        <v>84</v>
      </c>
      <c r="B122" s="143" t="s">
        <v>196</v>
      </c>
      <c r="C122" s="9" t="s">
        <v>57</v>
      </c>
      <c r="D122" s="9">
        <v>1083.8499999999999</v>
      </c>
      <c r="E122" s="21"/>
      <c r="F122" s="55"/>
      <c r="G122" s="26"/>
    </row>
    <row r="123" spans="1:9" s="20" customFormat="1" ht="31.5" x14ac:dyDescent="0.25">
      <c r="A123" s="46">
        <v>85</v>
      </c>
      <c r="B123" s="143" t="s">
        <v>189</v>
      </c>
      <c r="C123" s="9" t="s">
        <v>57</v>
      </c>
      <c r="D123" s="9">
        <v>42.41</v>
      </c>
      <c r="E123" s="21"/>
      <c r="F123" s="55"/>
      <c r="G123" s="26"/>
    </row>
    <row r="124" spans="1:9" s="20" customFormat="1" ht="15.75" x14ac:dyDescent="0.25">
      <c r="A124" s="46">
        <v>86</v>
      </c>
      <c r="B124" s="143" t="s">
        <v>197</v>
      </c>
      <c r="C124" s="9" t="s">
        <v>57</v>
      </c>
      <c r="D124" s="9">
        <v>1131.8</v>
      </c>
      <c r="E124" s="21"/>
      <c r="F124" s="55"/>
      <c r="G124" s="26"/>
    </row>
    <row r="125" spans="1:9" s="20" customFormat="1" ht="15.75" x14ac:dyDescent="0.25">
      <c r="A125" s="46">
        <v>87</v>
      </c>
      <c r="B125" s="143" t="s">
        <v>191</v>
      </c>
      <c r="C125" s="9" t="s">
        <v>57</v>
      </c>
      <c r="D125" s="9">
        <v>766.55</v>
      </c>
      <c r="E125" s="21"/>
      <c r="F125" s="55"/>
      <c r="G125" s="26"/>
    </row>
    <row r="126" spans="1:9" s="20" customFormat="1" ht="15.75" x14ac:dyDescent="0.25">
      <c r="A126" s="46">
        <v>88</v>
      </c>
      <c r="B126" s="143" t="s">
        <v>198</v>
      </c>
      <c r="C126" s="9" t="s">
        <v>57</v>
      </c>
      <c r="D126" s="9">
        <v>159.22</v>
      </c>
      <c r="E126" s="21"/>
      <c r="F126" s="55"/>
      <c r="G126" s="26"/>
    </row>
    <row r="127" spans="1:9" s="20" customFormat="1" ht="15.75" x14ac:dyDescent="0.25">
      <c r="A127" s="46">
        <v>89</v>
      </c>
      <c r="B127" s="143" t="s">
        <v>199</v>
      </c>
      <c r="C127" s="9" t="s">
        <v>8</v>
      </c>
      <c r="D127" s="9">
        <v>20</v>
      </c>
      <c r="E127" s="21"/>
      <c r="F127" s="55"/>
      <c r="G127" s="26"/>
    </row>
    <row r="128" spans="1:9" s="20" customFormat="1" ht="31.5" x14ac:dyDescent="0.25">
      <c r="A128" s="46">
        <v>90</v>
      </c>
      <c r="B128" s="143" t="s">
        <v>269</v>
      </c>
      <c r="C128" s="9" t="s">
        <v>56</v>
      </c>
      <c r="D128" s="9">
        <v>2031.58</v>
      </c>
      <c r="E128" s="21"/>
      <c r="F128" s="55"/>
      <c r="G128" s="53"/>
      <c r="H128" s="26"/>
      <c r="I128" s="26"/>
    </row>
    <row r="129" spans="1:9" s="20" customFormat="1" ht="31.5" x14ac:dyDescent="0.25">
      <c r="A129" s="46">
        <v>91</v>
      </c>
      <c r="B129" s="143" t="s">
        <v>118</v>
      </c>
      <c r="C129" s="9" t="s">
        <v>56</v>
      </c>
      <c r="D129" s="9">
        <v>841</v>
      </c>
      <c r="E129" s="21"/>
      <c r="F129" s="55"/>
      <c r="G129" s="26"/>
      <c r="H129" s="42"/>
    </row>
    <row r="130" spans="1:9" s="20" customFormat="1" ht="15.75" x14ac:dyDescent="0.25">
      <c r="A130" s="136"/>
      <c r="B130" s="131" t="s">
        <v>120</v>
      </c>
      <c r="C130" s="151"/>
      <c r="D130" s="151"/>
      <c r="E130" s="21"/>
      <c r="F130" s="55"/>
      <c r="G130" s="26"/>
    </row>
    <row r="131" spans="1:9" s="35" customFormat="1" ht="31.5" x14ac:dyDescent="0.25">
      <c r="A131" s="46">
        <v>92</v>
      </c>
      <c r="B131" s="143" t="s">
        <v>260</v>
      </c>
      <c r="C131" s="9" t="s">
        <v>4</v>
      </c>
      <c r="D131" s="9">
        <f t="shared" ref="D131:D132" si="0">1810.947+171.6</f>
        <v>1982.547</v>
      </c>
      <c r="E131" s="21"/>
      <c r="F131" s="55"/>
      <c r="G131" s="26"/>
      <c r="H131" s="34"/>
      <c r="I131" s="51"/>
    </row>
    <row r="132" spans="1:9" s="35" customFormat="1" ht="31.5" x14ac:dyDescent="0.25">
      <c r="A132" s="46">
        <v>93</v>
      </c>
      <c r="B132" s="143" t="s">
        <v>259</v>
      </c>
      <c r="C132" s="9" t="s">
        <v>4</v>
      </c>
      <c r="D132" s="9">
        <f t="shared" si="0"/>
        <v>1982.547</v>
      </c>
      <c r="E132" s="21"/>
      <c r="F132" s="55"/>
      <c r="G132" s="26"/>
      <c r="H132" s="34"/>
      <c r="I132" s="52"/>
    </row>
    <row r="133" spans="1:9" s="35" customFormat="1" ht="31.5" x14ac:dyDescent="0.25">
      <c r="A133" s="46">
        <v>94</v>
      </c>
      <c r="B133" s="143" t="s">
        <v>257</v>
      </c>
      <c r="C133" s="9" t="s">
        <v>8</v>
      </c>
      <c r="D133" s="9">
        <v>26</v>
      </c>
      <c r="E133" s="21"/>
      <c r="F133" s="55"/>
      <c r="G133" s="26"/>
      <c r="H133" s="34"/>
    </row>
    <row r="134" spans="1:9" s="35" customFormat="1" ht="15.75" x14ac:dyDescent="0.25">
      <c r="A134" s="46">
        <v>95</v>
      </c>
      <c r="B134" s="143" t="s">
        <v>258</v>
      </c>
      <c r="C134" s="9" t="s">
        <v>8</v>
      </c>
      <c r="D134" s="9">
        <v>26</v>
      </c>
      <c r="E134" s="21"/>
      <c r="F134" s="55"/>
      <c r="G134" s="26"/>
      <c r="H134" s="36"/>
    </row>
    <row r="135" spans="1:9" s="20" customFormat="1" ht="15.75" x14ac:dyDescent="0.25">
      <c r="A135" s="46">
        <v>96</v>
      </c>
      <c r="B135" s="143" t="s">
        <v>121</v>
      </c>
      <c r="C135" s="9" t="s">
        <v>16</v>
      </c>
      <c r="D135" s="9">
        <v>2039</v>
      </c>
      <c r="E135" s="21"/>
      <c r="F135" s="55"/>
      <c r="G135" s="26"/>
    </row>
    <row r="136" spans="1:9" s="33" customFormat="1" ht="46.5" customHeight="1" x14ac:dyDescent="0.25">
      <c r="A136" s="46">
        <v>97</v>
      </c>
      <c r="B136" s="54" t="s">
        <v>275</v>
      </c>
      <c r="C136" s="9" t="s">
        <v>57</v>
      </c>
      <c r="D136" s="9">
        <v>1795.5</v>
      </c>
      <c r="E136" s="21"/>
      <c r="F136" s="55"/>
      <c r="G136" s="53"/>
      <c r="H136" s="37"/>
      <c r="I136" s="38"/>
    </row>
    <row r="137" spans="1:9" s="20" customFormat="1" ht="15.75" x14ac:dyDescent="0.25">
      <c r="A137" s="46">
        <v>98</v>
      </c>
      <c r="B137" s="143" t="s">
        <v>270</v>
      </c>
      <c r="C137" s="9" t="s">
        <v>56</v>
      </c>
      <c r="D137" s="144">
        <v>32573</v>
      </c>
      <c r="E137" s="21"/>
      <c r="F137" s="55"/>
      <c r="G137" s="53"/>
    </row>
    <row r="138" spans="1:9" s="20" customFormat="1" ht="15.75" x14ac:dyDescent="0.25">
      <c r="A138" s="130"/>
      <c r="B138" s="131" t="s">
        <v>122</v>
      </c>
      <c r="C138" s="153"/>
      <c r="D138" s="153"/>
      <c r="E138" s="21"/>
      <c r="F138" s="55"/>
      <c r="G138" s="26"/>
    </row>
    <row r="139" spans="1:9" s="20" customFormat="1" ht="15.75" x14ac:dyDescent="0.25">
      <c r="A139" s="46">
        <v>99</v>
      </c>
      <c r="B139" s="143" t="s">
        <v>200</v>
      </c>
      <c r="C139" s="9" t="s">
        <v>54</v>
      </c>
      <c r="D139" s="9">
        <v>22.3</v>
      </c>
      <c r="E139" s="21"/>
      <c r="F139" s="55"/>
      <c r="G139" s="26"/>
    </row>
    <row r="140" spans="1:9" s="20" customFormat="1" ht="15.75" x14ac:dyDescent="0.25">
      <c r="A140" s="46">
        <v>100</v>
      </c>
      <c r="B140" s="143" t="s">
        <v>201</v>
      </c>
      <c r="C140" s="9" t="s">
        <v>54</v>
      </c>
      <c r="D140" s="39">
        <v>11.3</v>
      </c>
      <c r="E140" s="21"/>
      <c r="F140" s="55"/>
      <c r="G140" s="26"/>
    </row>
    <row r="141" spans="1:9" s="20" customFormat="1" ht="15.75" x14ac:dyDescent="0.25">
      <c r="A141" s="46">
        <v>101</v>
      </c>
      <c r="B141" s="143" t="s">
        <v>202</v>
      </c>
      <c r="C141" s="9" t="s">
        <v>56</v>
      </c>
      <c r="D141" s="9">
        <v>12.6</v>
      </c>
      <c r="E141" s="21"/>
      <c r="F141" s="55"/>
      <c r="G141" s="26"/>
    </row>
    <row r="142" spans="1:9" s="20" customFormat="1" ht="15.75" x14ac:dyDescent="0.25">
      <c r="A142" s="46">
        <v>102</v>
      </c>
      <c r="B142" s="143" t="s">
        <v>203</v>
      </c>
      <c r="C142" s="9" t="s">
        <v>56</v>
      </c>
      <c r="D142" s="9">
        <v>6594.79</v>
      </c>
      <c r="E142" s="21"/>
      <c r="F142" s="55"/>
      <c r="G142" s="26"/>
    </row>
    <row r="143" spans="1:9" s="20" customFormat="1" ht="31.5" x14ac:dyDescent="0.25">
      <c r="A143" s="46">
        <v>103</v>
      </c>
      <c r="B143" s="143" t="s">
        <v>204</v>
      </c>
      <c r="C143" s="9" t="s">
        <v>56</v>
      </c>
      <c r="D143" s="9">
        <v>6460.97</v>
      </c>
      <c r="E143" s="21"/>
      <c r="F143" s="55"/>
      <c r="G143" s="26"/>
      <c r="I143" s="42"/>
    </row>
    <row r="144" spans="1:9" s="20" customFormat="1" ht="15.75" x14ac:dyDescent="0.25">
      <c r="A144" s="46">
        <v>104</v>
      </c>
      <c r="B144" s="143" t="s">
        <v>205</v>
      </c>
      <c r="C144" s="9" t="s">
        <v>56</v>
      </c>
      <c r="D144" s="9">
        <v>6460.97</v>
      </c>
      <c r="E144" s="21"/>
      <c r="F144" s="55"/>
      <c r="G144" s="26"/>
    </row>
    <row r="145" spans="1:9" s="20" customFormat="1" ht="15.75" x14ac:dyDescent="0.25">
      <c r="A145" s="46">
        <v>105</v>
      </c>
      <c r="B145" s="143" t="s">
        <v>206</v>
      </c>
      <c r="C145" s="9" t="s">
        <v>57</v>
      </c>
      <c r="D145" s="9">
        <v>534.29999999999995</v>
      </c>
      <c r="E145" s="21"/>
      <c r="F145" s="55"/>
      <c r="G145" s="26"/>
      <c r="I145" s="42"/>
    </row>
    <row r="146" spans="1:9" s="20" customFormat="1" ht="31.5" x14ac:dyDescent="0.25">
      <c r="A146" s="46">
        <v>106</v>
      </c>
      <c r="B146" s="143" t="s">
        <v>123</v>
      </c>
      <c r="C146" s="9" t="s">
        <v>57</v>
      </c>
      <c r="D146" s="9">
        <v>5.0830000000000002</v>
      </c>
      <c r="E146" s="21"/>
      <c r="F146" s="55"/>
      <c r="G146" s="26"/>
      <c r="I146" s="42"/>
    </row>
    <row r="147" spans="1:9" s="20" customFormat="1" ht="15.75" x14ac:dyDescent="0.25">
      <c r="A147" s="46">
        <v>107</v>
      </c>
      <c r="B147" s="143" t="s">
        <v>125</v>
      </c>
      <c r="C147" s="9" t="s">
        <v>57</v>
      </c>
      <c r="D147" s="9">
        <v>0.92</v>
      </c>
      <c r="E147" s="21"/>
      <c r="F147" s="55"/>
      <c r="G147" s="26"/>
    </row>
    <row r="148" spans="1:9" s="20" customFormat="1" ht="31.5" x14ac:dyDescent="0.25">
      <c r="A148" s="46">
        <v>108</v>
      </c>
      <c r="B148" s="143" t="s">
        <v>271</v>
      </c>
      <c r="C148" s="9" t="s">
        <v>56</v>
      </c>
      <c r="D148" s="9">
        <v>3907.04</v>
      </c>
      <c r="E148" s="21"/>
      <c r="F148" s="55"/>
      <c r="G148" s="53"/>
    </row>
    <row r="149" spans="1:9" s="20" customFormat="1" ht="15.75" x14ac:dyDescent="0.25">
      <c r="A149" s="130"/>
      <c r="B149" s="131" t="s">
        <v>126</v>
      </c>
      <c r="C149" s="153"/>
      <c r="D149" s="153"/>
      <c r="E149" s="21"/>
      <c r="F149" s="55"/>
      <c r="G149" s="26"/>
    </row>
    <row r="150" spans="1:9" s="20" customFormat="1" ht="15.75" x14ac:dyDescent="0.25">
      <c r="A150" s="124">
        <v>109</v>
      </c>
      <c r="B150" s="143" t="s">
        <v>208</v>
      </c>
      <c r="C150" s="9" t="s">
        <v>57</v>
      </c>
      <c r="D150" s="39">
        <v>30.61</v>
      </c>
      <c r="E150" s="21"/>
      <c r="F150" s="55"/>
      <c r="G150" s="26"/>
    </row>
    <row r="151" spans="1:9" s="20" customFormat="1" ht="15.75" x14ac:dyDescent="0.25">
      <c r="A151" s="124">
        <v>110</v>
      </c>
      <c r="B151" s="143" t="s">
        <v>203</v>
      </c>
      <c r="C151" s="9" t="s">
        <v>56</v>
      </c>
      <c r="D151" s="9">
        <v>175.52</v>
      </c>
      <c r="E151" s="21"/>
      <c r="F151" s="55"/>
      <c r="G151" s="26"/>
    </row>
    <row r="152" spans="1:9" s="20" customFormat="1" ht="31.5" x14ac:dyDescent="0.25">
      <c r="A152" s="124">
        <v>111</v>
      </c>
      <c r="B152" s="143" t="s">
        <v>209</v>
      </c>
      <c r="C152" s="9" t="s">
        <v>56</v>
      </c>
      <c r="D152" s="9">
        <v>58.16</v>
      </c>
      <c r="E152" s="21"/>
      <c r="F152" s="55"/>
      <c r="G152" s="26"/>
    </row>
    <row r="153" spans="1:9" s="20" customFormat="1" ht="47.25" x14ac:dyDescent="0.25">
      <c r="A153" s="124">
        <v>112</v>
      </c>
      <c r="B153" s="143" t="s">
        <v>210</v>
      </c>
      <c r="C153" s="9" t="s">
        <v>56</v>
      </c>
      <c r="D153" s="9">
        <v>120</v>
      </c>
      <c r="E153" s="21"/>
      <c r="F153" s="55"/>
      <c r="G153" s="26"/>
    </row>
    <row r="154" spans="1:9" s="20" customFormat="1" ht="47.25" x14ac:dyDescent="0.25">
      <c r="A154" s="124">
        <v>113</v>
      </c>
      <c r="B154" s="143" t="s">
        <v>211</v>
      </c>
      <c r="C154" s="9" t="s">
        <v>56</v>
      </c>
      <c r="D154" s="9">
        <v>160</v>
      </c>
      <c r="E154" s="21"/>
      <c r="F154" s="55"/>
      <c r="G154" s="26"/>
    </row>
    <row r="155" spans="1:9" s="20" customFormat="1" ht="31.5" x14ac:dyDescent="0.25">
      <c r="A155" s="124">
        <v>114</v>
      </c>
      <c r="B155" s="143" t="s">
        <v>212</v>
      </c>
      <c r="C155" s="9" t="s">
        <v>56</v>
      </c>
      <c r="D155" s="9">
        <v>160</v>
      </c>
      <c r="E155" s="21"/>
      <c r="F155" s="55"/>
      <c r="G155" s="26"/>
    </row>
    <row r="156" spans="1:9" s="20" customFormat="1" ht="15.75" x14ac:dyDescent="0.25">
      <c r="A156" s="124">
        <v>115</v>
      </c>
      <c r="B156" s="143" t="s">
        <v>213</v>
      </c>
      <c r="C156" s="9" t="s">
        <v>57</v>
      </c>
      <c r="D156" s="39">
        <v>6.84</v>
      </c>
      <c r="E156" s="21"/>
      <c r="F156" s="55"/>
      <c r="G156" s="26"/>
    </row>
    <row r="157" spans="1:9" s="20" customFormat="1" ht="15.75" x14ac:dyDescent="0.25">
      <c r="A157" s="124">
        <v>116</v>
      </c>
      <c r="B157" s="143" t="s">
        <v>214</v>
      </c>
      <c r="C157" s="9" t="s">
        <v>57</v>
      </c>
      <c r="D157" s="9">
        <v>71.2</v>
      </c>
      <c r="E157" s="21"/>
      <c r="F157" s="55"/>
      <c r="G157" s="26"/>
    </row>
    <row r="158" spans="1:9" s="20" customFormat="1" ht="15.75" x14ac:dyDescent="0.25">
      <c r="A158" s="124">
        <v>117</v>
      </c>
      <c r="B158" s="143" t="s">
        <v>206</v>
      </c>
      <c r="C158" s="9" t="s">
        <v>57</v>
      </c>
      <c r="D158" s="9">
        <v>16.48</v>
      </c>
      <c r="E158" s="21"/>
      <c r="F158" s="55"/>
      <c r="G158" s="26"/>
    </row>
    <row r="159" spans="1:9" s="20" customFormat="1" ht="15.75" x14ac:dyDescent="0.25">
      <c r="A159" s="124">
        <v>118</v>
      </c>
      <c r="B159" s="143" t="s">
        <v>202</v>
      </c>
      <c r="C159" s="9" t="s">
        <v>56</v>
      </c>
      <c r="D159" s="9">
        <v>7</v>
      </c>
      <c r="E159" s="21"/>
      <c r="F159" s="55"/>
      <c r="G159" s="26"/>
    </row>
    <row r="160" spans="1:9" s="20" customFormat="1" ht="15.75" x14ac:dyDescent="0.25">
      <c r="A160" s="124">
        <v>119</v>
      </c>
      <c r="B160" s="143" t="s">
        <v>202</v>
      </c>
      <c r="C160" s="9" t="s">
        <v>56</v>
      </c>
      <c r="D160" s="9">
        <v>7</v>
      </c>
      <c r="E160" s="21"/>
      <c r="F160" s="55"/>
      <c r="G160" s="26"/>
    </row>
    <row r="161" spans="1:8" s="20" customFormat="1" ht="15.75" x14ac:dyDescent="0.25">
      <c r="A161" s="124">
        <v>120</v>
      </c>
      <c r="B161" s="143" t="s">
        <v>207</v>
      </c>
      <c r="C161" s="9" t="s">
        <v>56</v>
      </c>
      <c r="D161" s="9">
        <v>93.85</v>
      </c>
      <c r="E161" s="21"/>
      <c r="F161" s="55"/>
      <c r="G161" s="26"/>
    </row>
    <row r="162" spans="1:8" s="20" customFormat="1" ht="15.75" x14ac:dyDescent="0.25">
      <c r="A162" s="128"/>
      <c r="B162" s="131" t="s">
        <v>127</v>
      </c>
      <c r="C162" s="153"/>
      <c r="D162" s="153"/>
      <c r="E162" s="21"/>
      <c r="F162" s="55"/>
      <c r="G162" s="26"/>
    </row>
    <row r="163" spans="1:8" s="20" customFormat="1" ht="15.75" x14ac:dyDescent="0.25">
      <c r="A163" s="124">
        <v>121</v>
      </c>
      <c r="B163" s="143" t="s">
        <v>215</v>
      </c>
      <c r="C163" s="9" t="s">
        <v>57</v>
      </c>
      <c r="D163" s="9">
        <v>20264.189999999999</v>
      </c>
      <c r="E163" s="21"/>
      <c r="F163" s="55"/>
      <c r="G163" s="26"/>
    </row>
    <row r="164" spans="1:8" s="20" customFormat="1" ht="15.75" x14ac:dyDescent="0.25">
      <c r="A164" s="130"/>
      <c r="B164" s="131" t="s">
        <v>128</v>
      </c>
      <c r="C164" s="153"/>
      <c r="D164" s="153"/>
      <c r="E164" s="21"/>
      <c r="F164" s="55"/>
      <c r="G164" s="26"/>
    </row>
    <row r="165" spans="1:8" s="20" customFormat="1" ht="31.5" x14ac:dyDescent="0.25">
      <c r="A165" s="124">
        <v>122</v>
      </c>
      <c r="B165" s="143" t="s">
        <v>216</v>
      </c>
      <c r="C165" s="9" t="s">
        <v>56</v>
      </c>
      <c r="D165" s="9">
        <v>140.96</v>
      </c>
      <c r="E165" s="21"/>
      <c r="F165" s="55"/>
      <c r="G165" s="26"/>
    </row>
    <row r="166" spans="1:8" s="20" customFormat="1" ht="15.75" x14ac:dyDescent="0.25">
      <c r="A166" s="124">
        <v>123</v>
      </c>
      <c r="B166" s="143" t="s">
        <v>217</v>
      </c>
      <c r="C166" s="9" t="s">
        <v>57</v>
      </c>
      <c r="D166" s="9">
        <v>0.63</v>
      </c>
      <c r="E166" s="21"/>
      <c r="F166" s="55"/>
      <c r="G166" s="26"/>
    </row>
    <row r="167" spans="1:8" s="20" customFormat="1" ht="15.75" x14ac:dyDescent="0.25">
      <c r="A167" s="124">
        <v>124</v>
      </c>
      <c r="B167" s="143" t="s">
        <v>218</v>
      </c>
      <c r="C167" s="9" t="s">
        <v>8</v>
      </c>
      <c r="D167" s="9">
        <v>28</v>
      </c>
      <c r="E167" s="21"/>
      <c r="F167" s="55"/>
      <c r="G167" s="26"/>
    </row>
    <row r="168" spans="1:8" s="20" customFormat="1" ht="15.75" x14ac:dyDescent="0.25">
      <c r="A168" s="124">
        <v>125</v>
      </c>
      <c r="B168" s="143" t="s">
        <v>129</v>
      </c>
      <c r="C168" s="9" t="s">
        <v>8</v>
      </c>
      <c r="D168" s="9">
        <v>8</v>
      </c>
      <c r="E168" s="21"/>
      <c r="F168" s="55"/>
      <c r="G168" s="26"/>
    </row>
    <row r="169" spans="1:8" s="20" customFormat="1" ht="15.75" x14ac:dyDescent="0.25">
      <c r="A169" s="124">
        <v>126</v>
      </c>
      <c r="B169" s="143" t="s">
        <v>125</v>
      </c>
      <c r="C169" s="9" t="s">
        <v>57</v>
      </c>
      <c r="D169" s="9">
        <v>16.96</v>
      </c>
      <c r="E169" s="21"/>
      <c r="F169" s="55"/>
      <c r="G169" s="26"/>
    </row>
    <row r="170" spans="1:8" s="20" customFormat="1" ht="15.75" x14ac:dyDescent="0.25">
      <c r="A170" s="124">
        <v>127</v>
      </c>
      <c r="B170" s="143" t="s">
        <v>219</v>
      </c>
      <c r="C170" s="9" t="s">
        <v>8</v>
      </c>
      <c r="D170" s="9">
        <v>1</v>
      </c>
      <c r="E170" s="21"/>
      <c r="F170" s="55"/>
      <c r="G170" s="26"/>
    </row>
    <row r="171" spans="1:8" s="20" customFormat="1" ht="15.75" x14ac:dyDescent="0.25">
      <c r="A171" s="124">
        <v>128</v>
      </c>
      <c r="B171" s="143" t="s">
        <v>220</v>
      </c>
      <c r="C171" s="9" t="s">
        <v>12</v>
      </c>
      <c r="D171" s="9">
        <v>27.5</v>
      </c>
      <c r="E171" s="21"/>
      <c r="F171" s="55"/>
      <c r="G171" s="26"/>
    </row>
    <row r="172" spans="1:8" s="20" customFormat="1" ht="15.75" x14ac:dyDescent="0.25">
      <c r="A172" s="132"/>
      <c r="B172" s="127" t="s">
        <v>43</v>
      </c>
      <c r="C172" s="127"/>
      <c r="D172" s="127"/>
      <c r="E172" s="21"/>
      <c r="F172" s="55"/>
      <c r="G172" s="26"/>
    </row>
    <row r="173" spans="1:8" s="20" customFormat="1" ht="34.5" customHeight="1" x14ac:dyDescent="0.25">
      <c r="A173" s="130"/>
      <c r="B173" s="129" t="s">
        <v>221</v>
      </c>
      <c r="C173" s="129"/>
      <c r="D173" s="129"/>
      <c r="E173" s="21"/>
      <c r="F173" s="55"/>
      <c r="G173" s="40"/>
      <c r="H173" s="41"/>
    </row>
    <row r="174" spans="1:8" s="20" customFormat="1" ht="15.75" x14ac:dyDescent="0.25">
      <c r="A174" s="46">
        <v>129</v>
      </c>
      <c r="B174" s="143" t="s">
        <v>163</v>
      </c>
      <c r="C174" s="9" t="s">
        <v>17</v>
      </c>
      <c r="D174" s="9">
        <v>228.15</v>
      </c>
      <c r="E174" s="21"/>
      <c r="F174" s="55"/>
      <c r="G174" s="26"/>
    </row>
    <row r="175" spans="1:8" s="20" customFormat="1" ht="18.75" x14ac:dyDescent="0.25">
      <c r="A175" s="46">
        <v>130</v>
      </c>
      <c r="B175" s="143" t="s">
        <v>222</v>
      </c>
      <c r="C175" s="9" t="s">
        <v>273</v>
      </c>
      <c r="D175" s="9">
        <v>251</v>
      </c>
      <c r="E175" s="21"/>
      <c r="F175" s="55"/>
      <c r="G175" s="26"/>
    </row>
    <row r="176" spans="1:8" s="20" customFormat="1" ht="15.75" x14ac:dyDescent="0.25">
      <c r="A176" s="46">
        <v>131</v>
      </c>
      <c r="B176" s="143" t="s">
        <v>223</v>
      </c>
      <c r="C176" s="9" t="s">
        <v>17</v>
      </c>
      <c r="D176" s="9">
        <v>394</v>
      </c>
      <c r="E176" s="21"/>
      <c r="F176" s="55"/>
      <c r="G176" s="26"/>
    </row>
    <row r="177" spans="1:8" s="20" customFormat="1" ht="15.75" x14ac:dyDescent="0.25">
      <c r="A177" s="46"/>
      <c r="B177" s="123" t="s">
        <v>44</v>
      </c>
      <c r="C177" s="152"/>
      <c r="D177" s="152"/>
      <c r="E177" s="21"/>
      <c r="F177" s="55"/>
      <c r="G177" s="26"/>
    </row>
    <row r="178" spans="1:8" s="20" customFormat="1" ht="15.75" x14ac:dyDescent="0.25">
      <c r="A178" s="46">
        <v>132</v>
      </c>
      <c r="B178" s="143" t="s">
        <v>45</v>
      </c>
      <c r="C178" s="9" t="s">
        <v>38</v>
      </c>
      <c r="D178" s="144">
        <v>29.12</v>
      </c>
      <c r="E178" s="21"/>
      <c r="F178" s="55"/>
      <c r="G178" s="26"/>
    </row>
    <row r="179" spans="1:8" s="20" customFormat="1" ht="15.75" x14ac:dyDescent="0.25">
      <c r="A179" s="46">
        <v>133</v>
      </c>
      <c r="B179" s="143" t="s">
        <v>224</v>
      </c>
      <c r="C179" s="9" t="s">
        <v>8</v>
      </c>
      <c r="D179" s="9">
        <v>633</v>
      </c>
      <c r="E179" s="21"/>
      <c r="F179" s="55"/>
      <c r="G179" s="26"/>
    </row>
    <row r="180" spans="1:8" s="20" customFormat="1" ht="18.75" x14ac:dyDescent="0.25">
      <c r="A180" s="46">
        <v>134</v>
      </c>
      <c r="B180" s="143" t="s">
        <v>227</v>
      </c>
      <c r="C180" s="9" t="s">
        <v>273</v>
      </c>
      <c r="D180" s="9">
        <v>163.07</v>
      </c>
      <c r="E180" s="21"/>
      <c r="F180" s="55"/>
      <c r="G180" s="26"/>
    </row>
    <row r="181" spans="1:8" s="20" customFormat="1" ht="15.75" x14ac:dyDescent="0.25">
      <c r="A181" s="46"/>
      <c r="B181" s="123" t="s">
        <v>46</v>
      </c>
      <c r="C181" s="152"/>
      <c r="D181" s="152"/>
      <c r="E181" s="21"/>
      <c r="F181" s="55"/>
      <c r="G181" s="26"/>
    </row>
    <row r="182" spans="1:8" s="20" customFormat="1" ht="15.75" x14ac:dyDescent="0.25">
      <c r="A182" s="46">
        <v>135</v>
      </c>
      <c r="B182" s="143" t="s">
        <v>45</v>
      </c>
      <c r="C182" s="9" t="s">
        <v>38</v>
      </c>
      <c r="D182" s="9">
        <v>1.89</v>
      </c>
      <c r="E182" s="21"/>
      <c r="F182" s="55"/>
      <c r="G182" s="26"/>
    </row>
    <row r="183" spans="1:8" s="20" customFormat="1" ht="15.75" x14ac:dyDescent="0.25">
      <c r="A183" s="46">
        <v>136</v>
      </c>
      <c r="B183" s="143" t="s">
        <v>47</v>
      </c>
      <c r="C183" s="9" t="s">
        <v>8</v>
      </c>
      <c r="D183" s="9">
        <v>44</v>
      </c>
      <c r="E183" s="21"/>
      <c r="F183" s="55"/>
      <c r="G183" s="26"/>
    </row>
    <row r="184" spans="1:8" s="20" customFormat="1" ht="18.75" x14ac:dyDescent="0.25">
      <c r="A184" s="46">
        <v>137</v>
      </c>
      <c r="B184" s="143" t="s">
        <v>227</v>
      </c>
      <c r="C184" s="9" t="s">
        <v>273</v>
      </c>
      <c r="D184" s="9">
        <v>46</v>
      </c>
      <c r="E184" s="21"/>
      <c r="F184" s="55"/>
      <c r="G184" s="26"/>
    </row>
    <row r="185" spans="1:8" s="20" customFormat="1" ht="15.75" x14ac:dyDescent="0.25">
      <c r="A185" s="46"/>
      <c r="B185" s="123" t="s">
        <v>22</v>
      </c>
      <c r="C185" s="152"/>
      <c r="D185" s="152"/>
      <c r="E185" s="21"/>
      <c r="F185" s="55"/>
      <c r="G185" s="26"/>
    </row>
    <row r="186" spans="1:8" s="20" customFormat="1" ht="15.75" x14ac:dyDescent="0.25">
      <c r="A186" s="46">
        <v>138</v>
      </c>
      <c r="B186" s="143" t="s">
        <v>225</v>
      </c>
      <c r="C186" s="9" t="s">
        <v>17</v>
      </c>
      <c r="D186" s="9">
        <v>1.4</v>
      </c>
      <c r="E186" s="21"/>
      <c r="F186" s="55"/>
      <c r="G186" s="26"/>
    </row>
    <row r="187" spans="1:8" s="20" customFormat="1" ht="31.5" x14ac:dyDescent="0.25">
      <c r="A187" s="46">
        <v>139</v>
      </c>
      <c r="B187" s="143" t="s">
        <v>226</v>
      </c>
      <c r="C187" s="9" t="s">
        <v>17</v>
      </c>
      <c r="D187" s="9">
        <v>10.8</v>
      </c>
      <c r="E187" s="21"/>
      <c r="F187" s="55"/>
      <c r="G187" s="26"/>
    </row>
    <row r="188" spans="1:8" s="20" customFormat="1" ht="31.5" x14ac:dyDescent="0.25">
      <c r="A188" s="46">
        <v>140</v>
      </c>
      <c r="B188" s="143" t="s">
        <v>226</v>
      </c>
      <c r="C188" s="9" t="s">
        <v>17</v>
      </c>
      <c r="D188" s="9">
        <v>2.56</v>
      </c>
      <c r="E188" s="21"/>
      <c r="F188" s="55"/>
      <c r="G188" s="26"/>
    </row>
    <row r="189" spans="1:8" s="20" customFormat="1" ht="15.75" x14ac:dyDescent="0.25">
      <c r="A189" s="132"/>
      <c r="B189" s="127" t="s">
        <v>51</v>
      </c>
      <c r="C189" s="127"/>
      <c r="D189" s="127"/>
      <c r="E189" s="21"/>
      <c r="F189" s="55"/>
      <c r="G189" s="40"/>
      <c r="H189" s="41"/>
    </row>
    <row r="190" spans="1:8" s="20" customFormat="1" ht="42" customHeight="1" x14ac:dyDescent="0.25">
      <c r="A190" s="130"/>
      <c r="B190" s="129" t="s">
        <v>52</v>
      </c>
      <c r="C190" s="129"/>
      <c r="D190" s="129"/>
      <c r="E190" s="21"/>
      <c r="F190" s="55"/>
      <c r="G190" s="26"/>
    </row>
    <row r="191" spans="1:8" s="20" customFormat="1" ht="31.5" x14ac:dyDescent="0.25">
      <c r="A191" s="46">
        <v>141</v>
      </c>
      <c r="B191" s="143" t="s">
        <v>248</v>
      </c>
      <c r="C191" s="9" t="s">
        <v>8</v>
      </c>
      <c r="D191" s="9">
        <v>1</v>
      </c>
      <c r="E191" s="21"/>
      <c r="F191" s="55"/>
      <c r="G191" s="27"/>
    </row>
    <row r="192" spans="1:8" s="20" customFormat="1" ht="15.75" x14ac:dyDescent="0.25">
      <c r="A192" s="130"/>
      <c r="B192" s="137" t="s">
        <v>53</v>
      </c>
      <c r="C192" s="137"/>
      <c r="D192" s="137"/>
      <c r="E192" s="21"/>
      <c r="F192" s="55"/>
      <c r="G192" s="26"/>
    </row>
    <row r="193" spans="1:8" s="20" customFormat="1" ht="31.5" x14ac:dyDescent="0.25">
      <c r="A193" s="46">
        <v>142</v>
      </c>
      <c r="B193" s="143" t="s">
        <v>230</v>
      </c>
      <c r="C193" s="9" t="s">
        <v>17</v>
      </c>
      <c r="D193" s="9">
        <v>3407</v>
      </c>
      <c r="E193" s="21"/>
      <c r="F193" s="55"/>
      <c r="G193" s="27"/>
    </row>
    <row r="194" spans="1:8" s="20" customFormat="1" ht="18.75" x14ac:dyDescent="0.25">
      <c r="A194" s="46">
        <v>143</v>
      </c>
      <c r="B194" s="143" t="s">
        <v>231</v>
      </c>
      <c r="C194" s="9" t="s">
        <v>273</v>
      </c>
      <c r="D194" s="9">
        <v>15560</v>
      </c>
      <c r="E194" s="21"/>
      <c r="F194" s="55"/>
      <c r="G194" s="27"/>
    </row>
    <row r="195" spans="1:8" s="20" customFormat="1" ht="15.75" x14ac:dyDescent="0.25">
      <c r="A195" s="130"/>
      <c r="B195" s="131" t="s">
        <v>135</v>
      </c>
      <c r="C195" s="129"/>
      <c r="D195" s="129"/>
      <c r="E195" s="21"/>
      <c r="F195" s="55"/>
      <c r="G195" s="27"/>
    </row>
    <row r="196" spans="1:8" s="20" customFormat="1" ht="31.5" x14ac:dyDescent="0.25">
      <c r="A196" s="124">
        <v>144</v>
      </c>
      <c r="B196" s="143" t="s">
        <v>232</v>
      </c>
      <c r="C196" s="9" t="s">
        <v>273</v>
      </c>
      <c r="D196" s="9">
        <v>24</v>
      </c>
      <c r="E196" s="21"/>
      <c r="F196" s="55"/>
      <c r="G196" s="26"/>
      <c r="H196" s="32"/>
    </row>
    <row r="197" spans="1:8" s="20" customFormat="1" ht="31.5" x14ac:dyDescent="0.25">
      <c r="A197" s="124">
        <v>145</v>
      </c>
      <c r="B197" s="143" t="s">
        <v>233</v>
      </c>
      <c r="C197" s="9" t="s">
        <v>273</v>
      </c>
      <c r="D197" s="9">
        <v>16</v>
      </c>
      <c r="E197" s="21"/>
      <c r="F197" s="55"/>
      <c r="G197" s="27"/>
    </row>
    <row r="198" spans="1:8" s="20" customFormat="1" ht="18.75" x14ac:dyDescent="0.25">
      <c r="A198" s="124">
        <v>146</v>
      </c>
      <c r="B198" s="143" t="s">
        <v>234</v>
      </c>
      <c r="C198" s="9" t="s">
        <v>274</v>
      </c>
      <c r="D198" s="9">
        <v>135</v>
      </c>
      <c r="E198" s="21"/>
      <c r="F198" s="55"/>
      <c r="G198" s="27"/>
    </row>
    <row r="199" spans="1:8" s="20" customFormat="1" ht="31.5" x14ac:dyDescent="0.25">
      <c r="A199" s="124">
        <v>147</v>
      </c>
      <c r="B199" s="143" t="s">
        <v>235</v>
      </c>
      <c r="C199" s="9" t="s">
        <v>273</v>
      </c>
      <c r="D199" s="9">
        <v>35</v>
      </c>
      <c r="E199" s="21"/>
      <c r="F199" s="55"/>
      <c r="G199" s="27"/>
    </row>
    <row r="200" spans="1:8" s="20" customFormat="1" ht="31.5" x14ac:dyDescent="0.25">
      <c r="A200" s="124">
        <v>148</v>
      </c>
      <c r="B200" s="143" t="s">
        <v>236</v>
      </c>
      <c r="C200" s="9" t="s">
        <v>273</v>
      </c>
      <c r="D200" s="9">
        <v>23</v>
      </c>
      <c r="E200" s="21"/>
      <c r="F200" s="55"/>
      <c r="G200" s="27"/>
    </row>
    <row r="201" spans="1:8" s="20" customFormat="1" ht="31.5" x14ac:dyDescent="0.25">
      <c r="A201" s="124">
        <v>149</v>
      </c>
      <c r="B201" s="143" t="s">
        <v>63</v>
      </c>
      <c r="C201" s="9" t="s">
        <v>274</v>
      </c>
      <c r="D201" s="9">
        <v>47</v>
      </c>
      <c r="E201" s="21"/>
      <c r="F201" s="55"/>
      <c r="G201" s="27"/>
    </row>
    <row r="202" spans="1:8" s="20" customFormat="1" ht="15.75" x14ac:dyDescent="0.25">
      <c r="A202" s="132"/>
      <c r="B202" s="138" t="s">
        <v>62</v>
      </c>
      <c r="C202" s="138"/>
      <c r="D202" s="138"/>
      <c r="E202" s="21"/>
      <c r="F202" s="55"/>
      <c r="G202" s="27"/>
    </row>
    <row r="203" spans="1:8" s="20" customFormat="1" ht="15.75" x14ac:dyDescent="0.25">
      <c r="A203" s="46"/>
      <c r="B203" s="123" t="s">
        <v>20</v>
      </c>
      <c r="C203" s="49"/>
      <c r="D203" s="49"/>
      <c r="E203" s="21"/>
      <c r="F203" s="55"/>
      <c r="G203" s="26"/>
    </row>
    <row r="204" spans="1:8" s="20" customFormat="1" ht="15.75" x14ac:dyDescent="0.25">
      <c r="A204" s="124">
        <v>150</v>
      </c>
      <c r="B204" s="143" t="s">
        <v>131</v>
      </c>
      <c r="C204" s="9" t="s">
        <v>17</v>
      </c>
      <c r="D204" s="9">
        <f>147.61+144.72</f>
        <v>292.33</v>
      </c>
      <c r="E204" s="21"/>
      <c r="F204" s="55"/>
      <c r="G204" s="27"/>
    </row>
    <row r="205" spans="1:8" s="20" customFormat="1" ht="15.75" x14ac:dyDescent="0.25">
      <c r="A205" s="124">
        <v>151</v>
      </c>
      <c r="B205" s="143" t="s">
        <v>237</v>
      </c>
      <c r="C205" s="9" t="s">
        <v>17</v>
      </c>
      <c r="D205" s="9">
        <v>110</v>
      </c>
      <c r="E205" s="21"/>
      <c r="F205" s="55"/>
      <c r="G205" s="27"/>
    </row>
    <row r="206" spans="1:8" s="20" customFormat="1" ht="15.75" x14ac:dyDescent="0.25">
      <c r="A206" s="124">
        <v>152</v>
      </c>
      <c r="B206" s="143" t="s">
        <v>238</v>
      </c>
      <c r="C206" s="9" t="s">
        <v>17</v>
      </c>
      <c r="D206" s="9">
        <v>116</v>
      </c>
      <c r="E206" s="21"/>
      <c r="F206" s="55"/>
      <c r="G206" s="27"/>
    </row>
    <row r="207" spans="1:8" s="20" customFormat="1" ht="18.75" x14ac:dyDescent="0.25">
      <c r="A207" s="124">
        <v>153</v>
      </c>
      <c r="B207" s="143" t="s">
        <v>239</v>
      </c>
      <c r="C207" s="9" t="s">
        <v>273</v>
      </c>
      <c r="D207" s="9">
        <v>801</v>
      </c>
      <c r="E207" s="21"/>
      <c r="F207" s="55"/>
      <c r="G207" s="27"/>
    </row>
    <row r="208" spans="1:8" s="20" customFormat="1" ht="31.5" x14ac:dyDescent="0.25">
      <c r="A208" s="124">
        <v>154</v>
      </c>
      <c r="B208" s="143" t="s">
        <v>240</v>
      </c>
      <c r="C208" s="9" t="s">
        <v>273</v>
      </c>
      <c r="D208" s="9">
        <v>118</v>
      </c>
      <c r="E208" s="21"/>
      <c r="F208" s="55"/>
      <c r="G208" s="27"/>
    </row>
    <row r="209" spans="1:7" s="20" customFormat="1" ht="15.75" x14ac:dyDescent="0.25">
      <c r="A209" s="124">
        <v>155</v>
      </c>
      <c r="B209" s="143" t="s">
        <v>134</v>
      </c>
      <c r="C209" s="9" t="s">
        <v>17</v>
      </c>
      <c r="D209" s="9">
        <v>851.54</v>
      </c>
      <c r="E209" s="21"/>
      <c r="F209" s="55"/>
      <c r="G209" s="27"/>
    </row>
    <row r="210" spans="1:7" s="20" customFormat="1" ht="15.75" x14ac:dyDescent="0.25">
      <c r="A210" s="124">
        <v>156</v>
      </c>
      <c r="B210" s="143" t="s">
        <v>156</v>
      </c>
      <c r="C210" s="9" t="s">
        <v>17</v>
      </c>
      <c r="D210" s="9">
        <v>271</v>
      </c>
      <c r="E210" s="21"/>
      <c r="F210" s="55"/>
      <c r="G210" s="27"/>
    </row>
    <row r="211" spans="1:7" s="20" customFormat="1" ht="18.75" x14ac:dyDescent="0.25">
      <c r="A211" s="124">
        <v>157</v>
      </c>
      <c r="B211" s="143" t="s">
        <v>239</v>
      </c>
      <c r="C211" s="9" t="s">
        <v>273</v>
      </c>
      <c r="D211" s="9">
        <v>791</v>
      </c>
      <c r="E211" s="21"/>
      <c r="F211" s="55"/>
      <c r="G211" s="27"/>
    </row>
    <row r="212" spans="1:7" s="20" customFormat="1" ht="31.5" x14ac:dyDescent="0.25">
      <c r="A212" s="124">
        <v>158</v>
      </c>
      <c r="B212" s="143" t="s">
        <v>240</v>
      </c>
      <c r="C212" s="9" t="s">
        <v>273</v>
      </c>
      <c r="D212" s="9">
        <v>396</v>
      </c>
      <c r="E212" s="21"/>
      <c r="F212" s="55"/>
      <c r="G212" s="27"/>
    </row>
    <row r="213" spans="1:7" s="20" customFormat="1" ht="15.75" x14ac:dyDescent="0.25">
      <c r="A213" s="46"/>
      <c r="B213" s="123" t="s">
        <v>29</v>
      </c>
      <c r="C213" s="49"/>
      <c r="D213" s="49"/>
      <c r="E213" s="21"/>
      <c r="F213" s="55"/>
      <c r="G213" s="27"/>
    </row>
    <row r="214" spans="1:7" s="20" customFormat="1" ht="15.75" x14ac:dyDescent="0.25">
      <c r="A214" s="132"/>
      <c r="B214" s="127" t="s">
        <v>62</v>
      </c>
      <c r="C214" s="127"/>
      <c r="D214" s="127"/>
      <c r="E214" s="21"/>
      <c r="F214" s="55"/>
      <c r="G214" s="26"/>
    </row>
    <row r="215" spans="1:7" s="20" customFormat="1" ht="15.75" customHeight="1" x14ac:dyDescent="0.25">
      <c r="A215" s="46"/>
      <c r="B215" s="144" t="s">
        <v>65</v>
      </c>
      <c r="C215" s="144"/>
      <c r="D215" s="144"/>
      <c r="E215" s="21"/>
      <c r="F215" s="55"/>
      <c r="G215" s="27"/>
    </row>
    <row r="216" spans="1:7" s="20" customFormat="1" ht="18.75" x14ac:dyDescent="0.25">
      <c r="A216" s="124">
        <v>159</v>
      </c>
      <c r="B216" s="143" t="s">
        <v>241</v>
      </c>
      <c r="C216" s="9" t="s">
        <v>274</v>
      </c>
      <c r="D216" s="9">
        <v>78.28</v>
      </c>
      <c r="E216" s="21"/>
      <c r="F216" s="55"/>
      <c r="G216" s="27"/>
    </row>
    <row r="217" spans="1:7" s="20" customFormat="1" ht="18.75" x14ac:dyDescent="0.25">
      <c r="A217" s="124">
        <v>160</v>
      </c>
      <c r="B217" s="143" t="s">
        <v>60</v>
      </c>
      <c r="C217" s="9" t="s">
        <v>273</v>
      </c>
      <c r="D217" s="9">
        <v>412</v>
      </c>
      <c r="E217" s="21"/>
      <c r="F217" s="55"/>
      <c r="G217" s="27"/>
    </row>
    <row r="218" spans="1:7" s="20" customFormat="1" ht="18.75" x14ac:dyDescent="0.25">
      <c r="A218" s="124">
        <f>A217+1</f>
        <v>161</v>
      </c>
      <c r="B218" s="143" t="s">
        <v>61</v>
      </c>
      <c r="C218" s="9" t="s">
        <v>273</v>
      </c>
      <c r="D218" s="9">
        <v>391</v>
      </c>
      <c r="E218" s="21"/>
      <c r="F218" s="55"/>
      <c r="G218" s="27"/>
    </row>
    <row r="219" spans="1:7" s="20" customFormat="1" ht="69" customHeight="1" x14ac:dyDescent="0.25">
      <c r="A219" s="124">
        <f>A218+1</f>
        <v>162</v>
      </c>
      <c r="B219" s="143" t="s">
        <v>66</v>
      </c>
      <c r="C219" s="9" t="s">
        <v>273</v>
      </c>
      <c r="D219" s="9">
        <v>363</v>
      </c>
      <c r="E219" s="21"/>
      <c r="F219" s="55"/>
      <c r="G219" s="27"/>
    </row>
    <row r="220" spans="1:7" s="20" customFormat="1" ht="33.75" customHeight="1" x14ac:dyDescent="0.25">
      <c r="A220" s="124"/>
      <c r="B220" s="49" t="s">
        <v>67</v>
      </c>
      <c r="C220" s="49"/>
      <c r="D220" s="49"/>
      <c r="E220" s="21"/>
      <c r="F220" s="55"/>
      <c r="G220" s="27"/>
    </row>
    <row r="221" spans="1:7" s="20" customFormat="1" ht="18.75" x14ac:dyDescent="0.25">
      <c r="A221" s="124">
        <f>A219+1</f>
        <v>163</v>
      </c>
      <c r="B221" s="143" t="s">
        <v>241</v>
      </c>
      <c r="C221" s="9" t="s">
        <v>274</v>
      </c>
      <c r="D221" s="9">
        <v>75.72</v>
      </c>
      <c r="E221" s="21"/>
      <c r="F221" s="55"/>
      <c r="G221" s="27"/>
    </row>
    <row r="222" spans="1:7" s="20" customFormat="1" ht="47.25" x14ac:dyDescent="0.25">
      <c r="A222" s="124">
        <f>A221+1</f>
        <v>164</v>
      </c>
      <c r="B222" s="15" t="s">
        <v>242</v>
      </c>
      <c r="C222" s="9" t="s">
        <v>273</v>
      </c>
      <c r="D222" s="9">
        <v>177</v>
      </c>
      <c r="E222" s="21"/>
      <c r="F222" s="55"/>
      <c r="G222" s="27"/>
    </row>
    <row r="223" spans="1:7" s="20" customFormat="1" ht="78.75" x14ac:dyDescent="0.25">
      <c r="A223" s="124">
        <v>164</v>
      </c>
      <c r="B223" s="143" t="s">
        <v>68</v>
      </c>
      <c r="C223" s="9" t="s">
        <v>273</v>
      </c>
      <c r="D223" s="9">
        <v>162</v>
      </c>
      <c r="E223" s="21"/>
      <c r="F223" s="55"/>
      <c r="G223" s="27"/>
    </row>
    <row r="224" spans="1:7" s="20" customFormat="1" ht="31.5" x14ac:dyDescent="0.25">
      <c r="A224" s="124">
        <f>A223+1</f>
        <v>165</v>
      </c>
      <c r="B224" s="143" t="s">
        <v>243</v>
      </c>
      <c r="C224" s="9" t="s">
        <v>273</v>
      </c>
      <c r="D224" s="9">
        <v>32</v>
      </c>
      <c r="E224" s="21"/>
      <c r="F224" s="55"/>
      <c r="G224" s="27"/>
    </row>
    <row r="225" spans="1:7" s="20" customFormat="1" ht="63" x14ac:dyDescent="0.25">
      <c r="A225" s="124">
        <v>166</v>
      </c>
      <c r="B225" s="143" t="s">
        <v>69</v>
      </c>
      <c r="C225" s="9" t="s">
        <v>273</v>
      </c>
      <c r="D225" s="9">
        <v>174</v>
      </c>
      <c r="E225" s="21"/>
      <c r="F225" s="55"/>
      <c r="G225" s="27"/>
    </row>
    <row r="226" spans="1:7" s="20" customFormat="1" ht="63" x14ac:dyDescent="0.25">
      <c r="A226" s="124">
        <v>167</v>
      </c>
      <c r="B226" s="143" t="s">
        <v>36</v>
      </c>
      <c r="C226" s="9" t="s">
        <v>273</v>
      </c>
      <c r="D226" s="9">
        <v>179</v>
      </c>
      <c r="E226" s="21"/>
      <c r="F226" s="55"/>
      <c r="G226" s="27"/>
    </row>
    <row r="227" spans="1:7" s="20" customFormat="1" ht="15.75" customHeight="1" x14ac:dyDescent="0.25">
      <c r="A227" s="132"/>
      <c r="B227" s="127" t="s">
        <v>64</v>
      </c>
      <c r="C227" s="127"/>
      <c r="D227" s="127"/>
      <c r="E227" s="21"/>
      <c r="F227" s="55"/>
      <c r="G227" s="26"/>
    </row>
    <row r="228" spans="1:7" s="20" customFormat="1" ht="31.5" x14ac:dyDescent="0.25">
      <c r="A228" s="46"/>
      <c r="B228" s="123" t="s">
        <v>65</v>
      </c>
      <c r="C228" s="152"/>
      <c r="D228" s="152"/>
      <c r="E228" s="21"/>
      <c r="F228" s="55"/>
      <c r="G228" s="27"/>
    </row>
    <row r="229" spans="1:7" s="20" customFormat="1" ht="31.5" x14ac:dyDescent="0.25">
      <c r="A229" s="124">
        <v>168</v>
      </c>
      <c r="B229" s="143" t="s">
        <v>171</v>
      </c>
      <c r="C229" s="9" t="s">
        <v>274</v>
      </c>
      <c r="D229" s="9">
        <v>28.27</v>
      </c>
      <c r="E229" s="21"/>
      <c r="F229" s="55"/>
      <c r="G229" s="27"/>
    </row>
    <row r="230" spans="1:7" s="20" customFormat="1" ht="63" x14ac:dyDescent="0.25">
      <c r="A230" s="124"/>
      <c r="B230" s="143" t="s">
        <v>133</v>
      </c>
      <c r="C230" s="144"/>
      <c r="D230" s="144"/>
      <c r="E230" s="21"/>
      <c r="F230" s="55"/>
      <c r="G230" s="27"/>
    </row>
    <row r="231" spans="1:7" s="20" customFormat="1" ht="18.75" x14ac:dyDescent="0.25">
      <c r="A231" s="124">
        <v>169</v>
      </c>
      <c r="B231" s="143" t="s">
        <v>60</v>
      </c>
      <c r="C231" s="9" t="s">
        <v>273</v>
      </c>
      <c r="D231" s="9">
        <v>160</v>
      </c>
      <c r="E231" s="21"/>
      <c r="F231" s="55"/>
      <c r="G231" s="27"/>
    </row>
    <row r="232" spans="1:7" s="20" customFormat="1" ht="18.75" x14ac:dyDescent="0.25">
      <c r="A232" s="124">
        <v>170</v>
      </c>
      <c r="B232" s="143" t="s">
        <v>61</v>
      </c>
      <c r="C232" s="9" t="s">
        <v>273</v>
      </c>
      <c r="D232" s="9">
        <v>148</v>
      </c>
      <c r="E232" s="21"/>
      <c r="F232" s="55"/>
      <c r="G232" s="27"/>
    </row>
    <row r="233" spans="1:7" s="20" customFormat="1" ht="63" x14ac:dyDescent="0.25">
      <c r="A233" s="124">
        <v>171</v>
      </c>
      <c r="B233" s="143" t="s">
        <v>66</v>
      </c>
      <c r="C233" s="9" t="s">
        <v>273</v>
      </c>
      <c r="D233" s="9">
        <v>131</v>
      </c>
      <c r="E233" s="21"/>
      <c r="F233" s="55"/>
      <c r="G233" s="27"/>
    </row>
    <row r="234" spans="1:7" s="20" customFormat="1" ht="47.25" x14ac:dyDescent="0.25">
      <c r="A234" s="46"/>
      <c r="B234" s="123" t="s">
        <v>70</v>
      </c>
      <c r="C234" s="152"/>
      <c r="D234" s="152"/>
      <c r="E234" s="21"/>
      <c r="F234" s="55"/>
      <c r="G234" s="27"/>
    </row>
    <row r="235" spans="1:7" s="20" customFormat="1" ht="31.5" x14ac:dyDescent="0.25">
      <c r="A235" s="124">
        <v>172</v>
      </c>
      <c r="B235" s="143" t="s">
        <v>171</v>
      </c>
      <c r="C235" s="9" t="s">
        <v>274</v>
      </c>
      <c r="D235" s="9">
        <v>78.3</v>
      </c>
      <c r="E235" s="21"/>
      <c r="F235" s="55"/>
      <c r="G235" s="27"/>
    </row>
    <row r="236" spans="1:7" s="20" customFormat="1" ht="31.5" x14ac:dyDescent="0.25">
      <c r="A236" s="124">
        <v>173</v>
      </c>
      <c r="B236" s="14" t="s">
        <v>246</v>
      </c>
      <c r="C236" s="9" t="s">
        <v>273</v>
      </c>
      <c r="D236" s="9">
        <v>153</v>
      </c>
      <c r="E236" s="21"/>
      <c r="F236" s="55"/>
      <c r="G236" s="27"/>
    </row>
    <row r="237" spans="1:7" s="20" customFormat="1" ht="47.25" x14ac:dyDescent="0.25">
      <c r="A237" s="124">
        <v>174</v>
      </c>
      <c r="B237" s="143" t="s">
        <v>115</v>
      </c>
      <c r="C237" s="9" t="s">
        <v>273</v>
      </c>
      <c r="D237" s="9">
        <v>124</v>
      </c>
      <c r="E237" s="21"/>
      <c r="F237" s="55"/>
      <c r="G237" s="27"/>
    </row>
    <row r="238" spans="1:7" s="20" customFormat="1" ht="47.25" x14ac:dyDescent="0.25">
      <c r="A238" s="124">
        <v>175</v>
      </c>
      <c r="B238" s="143" t="s">
        <v>31</v>
      </c>
      <c r="C238" s="9" t="s">
        <v>273</v>
      </c>
      <c r="D238" s="9">
        <v>113</v>
      </c>
      <c r="E238" s="21"/>
      <c r="F238" s="55"/>
      <c r="G238" s="27"/>
    </row>
    <row r="239" spans="1:7" s="20" customFormat="1" ht="78.75" x14ac:dyDescent="0.25">
      <c r="A239" s="124">
        <v>176</v>
      </c>
      <c r="B239" s="143" t="s">
        <v>32</v>
      </c>
      <c r="C239" s="9" t="s">
        <v>273</v>
      </c>
      <c r="D239" s="9">
        <v>94</v>
      </c>
      <c r="E239" s="21"/>
      <c r="F239" s="55"/>
      <c r="G239" s="27"/>
    </row>
    <row r="240" spans="1:7" s="20" customFormat="1" ht="78.75" x14ac:dyDescent="0.25">
      <c r="A240" s="124">
        <v>177</v>
      </c>
      <c r="B240" s="143" t="s">
        <v>132</v>
      </c>
      <c r="C240" s="9" t="s">
        <v>273</v>
      </c>
      <c r="D240" s="9">
        <v>46</v>
      </c>
      <c r="E240" s="21"/>
      <c r="F240" s="55"/>
      <c r="G240" s="27"/>
    </row>
    <row r="241" spans="1:7" s="20" customFormat="1" ht="63" x14ac:dyDescent="0.25">
      <c r="A241" s="124">
        <v>178</v>
      </c>
      <c r="B241" s="143" t="s">
        <v>33</v>
      </c>
      <c r="C241" s="9" t="s">
        <v>273</v>
      </c>
      <c r="D241" s="9">
        <v>118</v>
      </c>
      <c r="E241" s="21"/>
      <c r="F241" s="55"/>
      <c r="G241" s="27"/>
    </row>
    <row r="242" spans="1:7" s="20" customFormat="1" ht="63" x14ac:dyDescent="0.25">
      <c r="A242" s="124">
        <v>179</v>
      </c>
      <c r="B242" s="143" t="s">
        <v>34</v>
      </c>
      <c r="C242" s="9" t="s">
        <v>273</v>
      </c>
      <c r="D242" s="9">
        <v>128</v>
      </c>
      <c r="E242" s="21"/>
      <c r="F242" s="55"/>
      <c r="G242" s="27"/>
    </row>
    <row r="243" spans="1:7" s="20" customFormat="1" ht="15.75" x14ac:dyDescent="0.25">
      <c r="A243" s="46"/>
      <c r="B243" s="45" t="s">
        <v>35</v>
      </c>
      <c r="C243" s="152"/>
      <c r="D243" s="152"/>
      <c r="E243" s="21"/>
      <c r="F243" s="55"/>
      <c r="G243" s="27"/>
    </row>
    <row r="244" spans="1:7" s="20" customFormat="1" ht="18.75" x14ac:dyDescent="0.25">
      <c r="A244" s="124">
        <f>A242+1</f>
        <v>180</v>
      </c>
      <c r="B244" s="143" t="s">
        <v>244</v>
      </c>
      <c r="C244" s="9" t="s">
        <v>274</v>
      </c>
      <c r="D244" s="9">
        <f>9+6</f>
        <v>15</v>
      </c>
      <c r="E244" s="21"/>
      <c r="F244" s="55"/>
      <c r="G244" s="27"/>
    </row>
    <row r="245" spans="1:7" s="20" customFormat="1" ht="31.5" x14ac:dyDescent="0.25">
      <c r="A245" s="124">
        <f>A244+1</f>
        <v>181</v>
      </c>
      <c r="B245" s="14" t="s">
        <v>245</v>
      </c>
      <c r="C245" s="9" t="s">
        <v>273</v>
      </c>
      <c r="D245" s="9">
        <v>113</v>
      </c>
      <c r="E245" s="21"/>
      <c r="F245" s="55"/>
      <c r="G245" s="27"/>
    </row>
    <row r="246" spans="1:7" s="20" customFormat="1" ht="15.75" x14ac:dyDescent="0.25">
      <c r="A246" s="126"/>
      <c r="B246" s="127" t="s">
        <v>71</v>
      </c>
      <c r="C246" s="127"/>
      <c r="D246" s="127"/>
      <c r="E246" s="21"/>
      <c r="F246" s="55"/>
      <c r="G246" s="27"/>
    </row>
    <row r="247" spans="1:7" s="20" customFormat="1" ht="15.75" x14ac:dyDescent="0.25">
      <c r="A247" s="139"/>
      <c r="B247" s="129" t="s">
        <v>72</v>
      </c>
      <c r="C247" s="129"/>
      <c r="D247" s="129"/>
      <c r="E247" s="21"/>
      <c r="F247" s="55"/>
      <c r="G247" s="26"/>
    </row>
    <row r="248" spans="1:7" s="20" customFormat="1" ht="15.75" x14ac:dyDescent="0.25">
      <c r="A248" s="124">
        <v>182</v>
      </c>
      <c r="B248" s="143" t="s">
        <v>73</v>
      </c>
      <c r="C248" s="9" t="s">
        <v>12</v>
      </c>
      <c r="D248" s="9">
        <v>2116</v>
      </c>
      <c r="E248" s="21"/>
      <c r="F248" s="55"/>
      <c r="G248" s="27"/>
    </row>
    <row r="249" spans="1:7" s="20" customFormat="1" ht="31.5" x14ac:dyDescent="0.25">
      <c r="A249" s="124">
        <v>183</v>
      </c>
      <c r="B249" s="143" t="s">
        <v>75</v>
      </c>
      <c r="C249" s="9" t="s">
        <v>12</v>
      </c>
      <c r="D249" s="9">
        <v>1060</v>
      </c>
      <c r="E249" s="21"/>
      <c r="F249" s="55"/>
      <c r="G249" s="27"/>
    </row>
    <row r="250" spans="1:7" s="20" customFormat="1" ht="15.75" x14ac:dyDescent="0.25">
      <c r="A250" s="124">
        <v>184</v>
      </c>
      <c r="B250" s="143" t="s">
        <v>76</v>
      </c>
      <c r="C250" s="9" t="s">
        <v>12</v>
      </c>
      <c r="D250" s="9">
        <v>9</v>
      </c>
      <c r="E250" s="21"/>
      <c r="F250" s="55"/>
      <c r="G250" s="27"/>
    </row>
    <row r="251" spans="1:7" s="20" customFormat="1" ht="15.75" x14ac:dyDescent="0.25">
      <c r="A251" s="124">
        <v>185</v>
      </c>
      <c r="B251" s="143" t="s">
        <v>77</v>
      </c>
      <c r="C251" s="9" t="s">
        <v>12</v>
      </c>
      <c r="D251" s="9">
        <v>585</v>
      </c>
      <c r="E251" s="21"/>
      <c r="F251" s="55"/>
      <c r="G251" s="27"/>
    </row>
    <row r="252" spans="1:7" s="20" customFormat="1" ht="15.75" x14ac:dyDescent="0.25">
      <c r="A252" s="124">
        <v>186</v>
      </c>
      <c r="B252" s="143" t="s">
        <v>78</v>
      </c>
      <c r="C252" s="9" t="s">
        <v>12</v>
      </c>
      <c r="D252" s="9">
        <v>536</v>
      </c>
      <c r="E252" s="21"/>
      <c r="F252" s="55"/>
      <c r="G252" s="27"/>
    </row>
    <row r="253" spans="1:7" s="20" customFormat="1" ht="31.5" x14ac:dyDescent="0.25">
      <c r="A253" s="124">
        <v>187</v>
      </c>
      <c r="B253" s="143" t="s">
        <v>79</v>
      </c>
      <c r="C253" s="9" t="s">
        <v>12</v>
      </c>
      <c r="D253" s="9">
        <v>144</v>
      </c>
      <c r="E253" s="21"/>
      <c r="F253" s="55"/>
      <c r="G253" s="27"/>
    </row>
    <row r="254" spans="1:7" s="20" customFormat="1" ht="31.5" x14ac:dyDescent="0.25">
      <c r="A254" s="124">
        <v>188</v>
      </c>
      <c r="B254" s="143" t="s">
        <v>80</v>
      </c>
      <c r="C254" s="9" t="s">
        <v>12</v>
      </c>
      <c r="D254" s="9">
        <v>811</v>
      </c>
      <c r="E254" s="21"/>
      <c r="F254" s="55"/>
      <c r="G254" s="27"/>
    </row>
    <row r="255" spans="1:7" s="20" customFormat="1" ht="15.75" x14ac:dyDescent="0.25">
      <c r="A255" s="140"/>
      <c r="B255" s="131" t="s">
        <v>81</v>
      </c>
      <c r="C255" s="129"/>
      <c r="D255" s="129"/>
      <c r="E255" s="21"/>
      <c r="F255" s="55"/>
      <c r="G255" s="27"/>
    </row>
    <row r="256" spans="1:7" s="20" customFormat="1" ht="15.75" x14ac:dyDescent="0.25">
      <c r="A256" s="124">
        <v>189</v>
      </c>
      <c r="B256" s="143" t="s">
        <v>82</v>
      </c>
      <c r="C256" s="9" t="s">
        <v>74</v>
      </c>
      <c r="D256" s="9">
        <v>10.3</v>
      </c>
      <c r="E256" s="21"/>
      <c r="F256" s="55"/>
      <c r="G256" s="27"/>
    </row>
    <row r="257" spans="1:7" s="20" customFormat="1" ht="15.75" x14ac:dyDescent="0.25">
      <c r="A257" s="124">
        <v>190</v>
      </c>
      <c r="B257" s="143" t="s">
        <v>83</v>
      </c>
      <c r="C257" s="9" t="s">
        <v>74</v>
      </c>
      <c r="D257" s="9">
        <v>45.3</v>
      </c>
      <c r="E257" s="21"/>
      <c r="F257" s="55"/>
      <c r="G257" s="27"/>
    </row>
    <row r="258" spans="1:7" s="20" customFormat="1" ht="15.75" x14ac:dyDescent="0.25">
      <c r="A258" s="124">
        <v>191</v>
      </c>
      <c r="B258" s="143" t="s">
        <v>84</v>
      </c>
      <c r="C258" s="9" t="s">
        <v>74</v>
      </c>
      <c r="D258" s="9">
        <v>9.52</v>
      </c>
      <c r="E258" s="21"/>
      <c r="F258" s="55"/>
      <c r="G258" s="27"/>
    </row>
    <row r="259" spans="1:7" s="20" customFormat="1" ht="15.75" x14ac:dyDescent="0.25">
      <c r="A259" s="124">
        <v>192</v>
      </c>
      <c r="B259" s="143" t="s">
        <v>85</v>
      </c>
      <c r="C259" s="9" t="s">
        <v>74</v>
      </c>
      <c r="D259" s="9">
        <v>15.72</v>
      </c>
      <c r="E259" s="21"/>
      <c r="F259" s="55"/>
      <c r="G259" s="27"/>
    </row>
    <row r="260" spans="1:7" s="20" customFormat="1" ht="15.75" x14ac:dyDescent="0.25">
      <c r="A260" s="136"/>
      <c r="B260" s="131" t="s">
        <v>91</v>
      </c>
      <c r="C260" s="156"/>
      <c r="D260" s="156"/>
      <c r="E260" s="21"/>
      <c r="F260" s="55"/>
      <c r="G260" s="27"/>
    </row>
    <row r="261" spans="1:7" s="20" customFormat="1" ht="31.5" x14ac:dyDescent="0.25">
      <c r="A261" s="46">
        <v>193</v>
      </c>
      <c r="B261" s="123" t="s">
        <v>250</v>
      </c>
      <c r="C261" s="9" t="s">
        <v>7</v>
      </c>
      <c r="D261" s="9">
        <v>23</v>
      </c>
      <c r="E261" s="21"/>
      <c r="F261" s="55"/>
      <c r="G261" s="26"/>
    </row>
    <row r="262" spans="1:7" s="20" customFormat="1" ht="15.75" x14ac:dyDescent="0.25">
      <c r="A262" s="46">
        <v>194</v>
      </c>
      <c r="B262" s="14" t="s">
        <v>92</v>
      </c>
      <c r="C262" s="9" t="s">
        <v>8</v>
      </c>
      <c r="D262" s="9">
        <v>25</v>
      </c>
      <c r="E262" s="21"/>
      <c r="F262" s="55"/>
      <c r="G262" s="27"/>
    </row>
    <row r="263" spans="1:7" s="20" customFormat="1" ht="15.75" x14ac:dyDescent="0.25">
      <c r="A263" s="46">
        <v>195</v>
      </c>
      <c r="B263" s="14" t="s">
        <v>93</v>
      </c>
      <c r="C263" s="9" t="s">
        <v>8</v>
      </c>
      <c r="D263" s="9">
        <v>5</v>
      </c>
      <c r="E263" s="21"/>
      <c r="F263" s="55"/>
      <c r="G263" s="27"/>
    </row>
    <row r="264" spans="1:7" s="20" customFormat="1" ht="15.75" x14ac:dyDescent="0.25">
      <c r="A264" s="46">
        <v>196</v>
      </c>
      <c r="B264" s="14" t="s">
        <v>94</v>
      </c>
      <c r="C264" s="9" t="s">
        <v>8</v>
      </c>
      <c r="D264" s="9">
        <v>4</v>
      </c>
      <c r="E264" s="21"/>
      <c r="F264" s="55"/>
      <c r="G264" s="27"/>
    </row>
    <row r="265" spans="1:7" s="20" customFormat="1" ht="15.75" x14ac:dyDescent="0.25">
      <c r="A265" s="46">
        <v>197</v>
      </c>
      <c r="B265" s="14" t="s">
        <v>95</v>
      </c>
      <c r="C265" s="9" t="s">
        <v>8</v>
      </c>
      <c r="D265" s="9">
        <v>4</v>
      </c>
      <c r="E265" s="21"/>
      <c r="F265" s="55"/>
      <c r="G265" s="27"/>
    </row>
    <row r="266" spans="1:7" s="20" customFormat="1" ht="15.75" x14ac:dyDescent="0.25">
      <c r="A266" s="46">
        <v>198</v>
      </c>
      <c r="B266" s="14" t="s">
        <v>96</v>
      </c>
      <c r="C266" s="9" t="s">
        <v>8</v>
      </c>
      <c r="D266" s="9">
        <v>2</v>
      </c>
      <c r="E266" s="21"/>
      <c r="F266" s="55"/>
      <c r="G266" s="27"/>
    </row>
    <row r="267" spans="1:7" s="20" customFormat="1" ht="15.75" x14ac:dyDescent="0.25">
      <c r="A267" s="46">
        <v>199</v>
      </c>
      <c r="B267" s="14" t="s">
        <v>97</v>
      </c>
      <c r="C267" s="9" t="s">
        <v>8</v>
      </c>
      <c r="D267" s="9">
        <v>1</v>
      </c>
      <c r="E267" s="21"/>
      <c r="F267" s="55"/>
      <c r="G267" s="27"/>
    </row>
    <row r="268" spans="1:7" s="20" customFormat="1" ht="15.75" x14ac:dyDescent="0.25">
      <c r="A268" s="46">
        <v>200</v>
      </c>
      <c r="B268" s="14" t="s">
        <v>98</v>
      </c>
      <c r="C268" s="9" t="s">
        <v>8</v>
      </c>
      <c r="D268" s="9">
        <v>2</v>
      </c>
      <c r="E268" s="21"/>
      <c r="F268" s="55"/>
      <c r="G268" s="27"/>
    </row>
    <row r="269" spans="1:7" s="20" customFormat="1" ht="15.75" x14ac:dyDescent="0.25">
      <c r="A269" s="125"/>
      <c r="B269" s="123" t="s">
        <v>99</v>
      </c>
      <c r="C269" s="144"/>
      <c r="D269" s="144"/>
      <c r="E269" s="21"/>
      <c r="F269" s="55"/>
      <c r="G269" s="27"/>
    </row>
    <row r="270" spans="1:7" s="20" customFormat="1" ht="15.75" x14ac:dyDescent="0.25">
      <c r="A270" s="46">
        <v>201</v>
      </c>
      <c r="B270" s="143" t="s">
        <v>247</v>
      </c>
      <c r="C270" s="9" t="s">
        <v>8</v>
      </c>
      <c r="D270" s="9">
        <v>69</v>
      </c>
      <c r="E270" s="21"/>
      <c r="F270" s="55"/>
      <c r="G270" s="27"/>
    </row>
    <row r="271" spans="1:7" s="20" customFormat="1" ht="32.25" customHeight="1" x14ac:dyDescent="0.25">
      <c r="A271" s="46"/>
      <c r="B271" s="49" t="s">
        <v>100</v>
      </c>
      <c r="C271" s="49"/>
      <c r="D271" s="49"/>
      <c r="E271" s="21"/>
      <c r="F271" s="55"/>
      <c r="G271" s="27"/>
    </row>
    <row r="272" spans="1:7" s="20" customFormat="1" ht="15.75" x14ac:dyDescent="0.25">
      <c r="A272" s="46"/>
      <c r="B272" s="19" t="s">
        <v>101</v>
      </c>
      <c r="C272" s="152"/>
      <c r="D272" s="152"/>
      <c r="E272" s="21"/>
      <c r="F272" s="55"/>
      <c r="G272" s="26"/>
    </row>
    <row r="273" spans="1:7" s="20" customFormat="1" ht="78.75" x14ac:dyDescent="0.25">
      <c r="A273" s="46">
        <v>202</v>
      </c>
      <c r="B273" s="14" t="s">
        <v>261</v>
      </c>
      <c r="C273" s="9" t="s">
        <v>17</v>
      </c>
      <c r="D273" s="9">
        <v>3.53</v>
      </c>
      <c r="E273" s="21"/>
      <c r="F273" s="55"/>
      <c r="G273" s="27"/>
    </row>
    <row r="274" spans="1:7" s="20" customFormat="1" ht="63" x14ac:dyDescent="0.25">
      <c r="A274" s="46">
        <v>203</v>
      </c>
      <c r="B274" s="143" t="s">
        <v>102</v>
      </c>
      <c r="C274" s="9" t="s">
        <v>17</v>
      </c>
      <c r="D274" s="9">
        <v>7.83</v>
      </c>
      <c r="E274" s="21"/>
      <c r="F274" s="55"/>
      <c r="G274" s="27"/>
    </row>
    <row r="275" spans="1:7" s="20" customFormat="1" ht="31.5" x14ac:dyDescent="0.25">
      <c r="A275" s="46">
        <v>204</v>
      </c>
      <c r="B275" s="143" t="s">
        <v>262</v>
      </c>
      <c r="C275" s="9" t="s">
        <v>274</v>
      </c>
      <c r="D275" s="9">
        <v>22.75</v>
      </c>
      <c r="E275" s="21"/>
      <c r="F275" s="55"/>
      <c r="G275" s="27"/>
    </row>
    <row r="276" spans="1:7" s="20" customFormat="1" ht="18.75" x14ac:dyDescent="0.25">
      <c r="A276" s="46">
        <v>205</v>
      </c>
      <c r="B276" s="143" t="s">
        <v>137</v>
      </c>
      <c r="C276" s="9" t="s">
        <v>273</v>
      </c>
      <c r="D276" s="9">
        <f>5+22</f>
        <v>27</v>
      </c>
      <c r="E276" s="21"/>
      <c r="F276" s="55"/>
      <c r="G276" s="27"/>
    </row>
    <row r="277" spans="1:7" s="20" customFormat="1" ht="47.25" x14ac:dyDescent="0.25">
      <c r="A277" s="46">
        <v>206</v>
      </c>
      <c r="B277" s="14" t="s">
        <v>263</v>
      </c>
      <c r="C277" s="9" t="s">
        <v>273</v>
      </c>
      <c r="D277" s="9">
        <v>27</v>
      </c>
      <c r="E277" s="21"/>
      <c r="F277" s="55"/>
      <c r="G277" s="27"/>
    </row>
    <row r="278" spans="1:7" s="20" customFormat="1" ht="15.75" x14ac:dyDescent="0.25">
      <c r="A278" s="48"/>
      <c r="B278" s="19" t="s">
        <v>103</v>
      </c>
      <c r="C278" s="152"/>
      <c r="D278" s="152"/>
      <c r="E278" s="21"/>
      <c r="F278" s="55"/>
      <c r="G278" s="26"/>
    </row>
    <row r="279" spans="1:7" s="20" customFormat="1" ht="65.25" customHeight="1" x14ac:dyDescent="0.25">
      <c r="A279" s="46">
        <v>207</v>
      </c>
      <c r="B279" s="14" t="s">
        <v>264</v>
      </c>
      <c r="C279" s="9" t="s">
        <v>17</v>
      </c>
      <c r="D279" s="9">
        <v>7.98</v>
      </c>
      <c r="E279" s="21"/>
      <c r="F279" s="55"/>
      <c r="G279" s="27"/>
    </row>
    <row r="280" spans="1:7" s="20" customFormat="1" ht="31.5" x14ac:dyDescent="0.25">
      <c r="A280" s="46">
        <v>208</v>
      </c>
      <c r="B280" s="14" t="s">
        <v>272</v>
      </c>
      <c r="C280" s="9" t="s">
        <v>17</v>
      </c>
      <c r="D280" s="9">
        <v>11.45</v>
      </c>
      <c r="E280" s="21"/>
      <c r="F280" s="55"/>
      <c r="G280" s="27"/>
    </row>
    <row r="281" spans="1:7" s="20" customFormat="1" ht="15.75" x14ac:dyDescent="0.25">
      <c r="A281" s="46">
        <v>209</v>
      </c>
      <c r="B281" s="143" t="s">
        <v>265</v>
      </c>
      <c r="C281" s="9" t="s">
        <v>17</v>
      </c>
      <c r="D281" s="9">
        <v>33.28</v>
      </c>
      <c r="E281" s="21"/>
      <c r="F281" s="55"/>
      <c r="G281" s="27"/>
    </row>
    <row r="282" spans="1:7" s="20" customFormat="1" ht="31.5" x14ac:dyDescent="0.25">
      <c r="A282" s="46">
        <v>210</v>
      </c>
      <c r="B282" s="143" t="s">
        <v>58</v>
      </c>
      <c r="C282" s="9" t="s">
        <v>273</v>
      </c>
      <c r="D282" s="9">
        <v>7</v>
      </c>
      <c r="E282" s="21"/>
      <c r="F282" s="55"/>
      <c r="G282" s="27"/>
    </row>
    <row r="283" spans="1:7" s="20" customFormat="1" ht="18.75" x14ac:dyDescent="0.25">
      <c r="A283" s="46">
        <v>211</v>
      </c>
      <c r="B283" s="143" t="s">
        <v>59</v>
      </c>
      <c r="C283" s="9" t="s">
        <v>273</v>
      </c>
      <c r="D283" s="9">
        <v>28</v>
      </c>
      <c r="E283" s="21"/>
      <c r="F283" s="55"/>
      <c r="G283" s="27"/>
    </row>
    <row r="284" spans="1:7" s="20" customFormat="1" ht="47.25" x14ac:dyDescent="0.25">
      <c r="A284" s="46">
        <v>212</v>
      </c>
      <c r="B284" s="14" t="s">
        <v>266</v>
      </c>
      <c r="C284" s="9" t="s">
        <v>273</v>
      </c>
      <c r="D284" s="9">
        <f>35+5.25</f>
        <v>40.25</v>
      </c>
      <c r="E284" s="21"/>
      <c r="F284" s="55"/>
      <c r="G284" s="27"/>
    </row>
    <row r="285" spans="1:7" s="20" customFormat="1" ht="15.75" x14ac:dyDescent="0.25">
      <c r="A285" s="46"/>
      <c r="B285" s="123" t="s">
        <v>20</v>
      </c>
      <c r="C285" s="152"/>
      <c r="D285" s="152"/>
      <c r="E285" s="21"/>
      <c r="F285" s="55"/>
      <c r="G285" s="26"/>
    </row>
    <row r="286" spans="1:7" s="20" customFormat="1" ht="47.25" x14ac:dyDescent="0.25">
      <c r="A286" s="46">
        <v>213</v>
      </c>
      <c r="B286" s="143" t="s">
        <v>267</v>
      </c>
      <c r="C286" s="9" t="s">
        <v>17</v>
      </c>
      <c r="D286" s="9">
        <v>20.45</v>
      </c>
      <c r="E286" s="21"/>
      <c r="F286" s="55"/>
      <c r="G286" s="27"/>
    </row>
    <row r="287" spans="1:7" s="20" customFormat="1" ht="47.25" x14ac:dyDescent="0.25">
      <c r="A287" s="46">
        <v>214</v>
      </c>
      <c r="B287" s="143" t="s">
        <v>104</v>
      </c>
      <c r="C287" s="9" t="s">
        <v>17</v>
      </c>
      <c r="D287" s="9">
        <v>2.2999999999999998</v>
      </c>
      <c r="E287" s="21"/>
      <c r="F287" s="55"/>
      <c r="G287" s="27"/>
    </row>
    <row r="288" spans="1:7" s="20" customFormat="1" ht="18.75" x14ac:dyDescent="0.25">
      <c r="A288" s="46">
        <v>215</v>
      </c>
      <c r="B288" s="143" t="s">
        <v>105</v>
      </c>
      <c r="C288" s="9" t="s">
        <v>273</v>
      </c>
      <c r="D288" s="9">
        <v>12</v>
      </c>
      <c r="E288" s="21"/>
      <c r="F288" s="55"/>
      <c r="G288" s="27"/>
    </row>
    <row r="289" spans="1:7" s="20" customFormat="1" ht="18.75" x14ac:dyDescent="0.25">
      <c r="A289" s="46">
        <v>216</v>
      </c>
      <c r="B289" s="143" t="s">
        <v>106</v>
      </c>
      <c r="C289" s="9" t="s">
        <v>273</v>
      </c>
      <c r="D289" s="9">
        <v>12</v>
      </c>
      <c r="E289" s="21"/>
      <c r="F289" s="55"/>
      <c r="G289" s="27"/>
    </row>
    <row r="290" spans="1:7" s="20" customFormat="1" ht="18" customHeight="1" x14ac:dyDescent="0.25">
      <c r="A290" s="136"/>
      <c r="B290" s="131" t="s">
        <v>107</v>
      </c>
      <c r="C290" s="156"/>
      <c r="D290" s="156"/>
      <c r="E290" s="21"/>
      <c r="F290" s="55"/>
      <c r="G290" s="26"/>
    </row>
    <row r="291" spans="1:7" s="20" customFormat="1" ht="31.5" x14ac:dyDescent="0.25">
      <c r="A291" s="46">
        <v>217</v>
      </c>
      <c r="B291" s="143" t="s">
        <v>138</v>
      </c>
      <c r="C291" s="9" t="s">
        <v>273</v>
      </c>
      <c r="D291" s="9">
        <v>12</v>
      </c>
      <c r="E291" s="21"/>
      <c r="F291" s="55"/>
      <c r="G291" s="27"/>
    </row>
    <row r="292" spans="1:7" s="20" customFormat="1" ht="31.5" x14ac:dyDescent="0.25">
      <c r="A292" s="46">
        <v>218</v>
      </c>
      <c r="B292" s="143" t="s">
        <v>108</v>
      </c>
      <c r="C292" s="9" t="s">
        <v>17</v>
      </c>
      <c r="D292" s="9">
        <v>0.18</v>
      </c>
      <c r="E292" s="21"/>
      <c r="F292" s="55"/>
      <c r="G292" s="27"/>
    </row>
    <row r="293" spans="1:7" s="20" customFormat="1" ht="15.75" x14ac:dyDescent="0.25">
      <c r="A293" s="46">
        <v>219</v>
      </c>
      <c r="B293" s="143" t="s">
        <v>109</v>
      </c>
      <c r="C293" s="9" t="s">
        <v>8</v>
      </c>
      <c r="D293" s="9">
        <v>1</v>
      </c>
      <c r="E293" s="21"/>
      <c r="F293" s="55"/>
      <c r="G293" s="27"/>
    </row>
    <row r="294" spans="1:7" s="20" customFormat="1" ht="15.75" x14ac:dyDescent="0.25">
      <c r="A294" s="46">
        <v>220</v>
      </c>
      <c r="B294" s="143" t="s">
        <v>110</v>
      </c>
      <c r="C294" s="9" t="s">
        <v>8</v>
      </c>
      <c r="D294" s="9">
        <v>1</v>
      </c>
      <c r="E294" s="21"/>
      <c r="F294" s="55"/>
      <c r="G294" s="27"/>
    </row>
    <row r="295" spans="1:7" s="20" customFormat="1" ht="31.5" x14ac:dyDescent="0.25">
      <c r="A295" s="46">
        <v>221</v>
      </c>
      <c r="B295" s="14" t="s">
        <v>111</v>
      </c>
      <c r="C295" s="9" t="s">
        <v>17</v>
      </c>
      <c r="D295" s="9">
        <v>3.2</v>
      </c>
      <c r="E295" s="21"/>
      <c r="F295" s="55"/>
      <c r="G295" s="27"/>
    </row>
    <row r="296" spans="1:7" s="20" customFormat="1" ht="18.75" x14ac:dyDescent="0.25">
      <c r="A296" s="46">
        <v>222</v>
      </c>
      <c r="B296" s="143" t="s">
        <v>50</v>
      </c>
      <c r="C296" s="9" t="s">
        <v>274</v>
      </c>
      <c r="D296" s="9">
        <v>1.08</v>
      </c>
      <c r="E296" s="21"/>
      <c r="F296" s="55"/>
      <c r="G296" s="27"/>
    </row>
    <row r="297" spans="1:7" s="20" customFormat="1" ht="18.75" x14ac:dyDescent="0.25">
      <c r="A297" s="46">
        <v>223</v>
      </c>
      <c r="B297" s="143" t="s">
        <v>228</v>
      </c>
      <c r="C297" s="9" t="s">
        <v>273</v>
      </c>
      <c r="D297" s="9">
        <v>30.6</v>
      </c>
      <c r="E297" s="21"/>
      <c r="F297" s="55"/>
      <c r="G297" s="27"/>
    </row>
    <row r="298" spans="1:7" s="20" customFormat="1" ht="18.75" x14ac:dyDescent="0.25">
      <c r="A298" s="46">
        <v>224</v>
      </c>
      <c r="B298" s="143" t="s">
        <v>229</v>
      </c>
      <c r="C298" s="9" t="s">
        <v>273</v>
      </c>
      <c r="D298" s="9">
        <v>1.8</v>
      </c>
      <c r="E298" s="21"/>
      <c r="F298" s="55"/>
      <c r="G298" s="27"/>
    </row>
    <row r="299" spans="1:7" s="20" customFormat="1" ht="47.25" x14ac:dyDescent="0.25">
      <c r="A299" s="46">
        <v>225</v>
      </c>
      <c r="B299" s="143" t="s">
        <v>112</v>
      </c>
      <c r="C299" s="9" t="s">
        <v>274</v>
      </c>
      <c r="D299" s="9">
        <v>14.63</v>
      </c>
      <c r="E299" s="21"/>
      <c r="F299" s="55"/>
      <c r="G299" s="27"/>
    </row>
    <row r="300" spans="1:7" s="20" customFormat="1" ht="31.5" x14ac:dyDescent="0.25">
      <c r="A300" s="46"/>
      <c r="B300" s="143" t="s">
        <v>113</v>
      </c>
      <c r="C300" s="152"/>
      <c r="D300" s="152"/>
      <c r="E300" s="21"/>
      <c r="F300" s="55"/>
      <c r="G300" s="26"/>
    </row>
    <row r="301" spans="1:7" s="20" customFormat="1" ht="47.25" x14ac:dyDescent="0.25">
      <c r="A301" s="46">
        <v>226</v>
      </c>
      <c r="B301" s="143" t="s">
        <v>130</v>
      </c>
      <c r="C301" s="9" t="s">
        <v>17</v>
      </c>
      <c r="D301" s="9">
        <v>1</v>
      </c>
      <c r="E301" s="21"/>
      <c r="F301" s="55"/>
      <c r="G301" s="27"/>
    </row>
    <row r="302" spans="1:7" s="20" customFormat="1" ht="15.75" x14ac:dyDescent="0.25">
      <c r="A302" s="46">
        <v>227</v>
      </c>
      <c r="B302" s="143" t="s">
        <v>48</v>
      </c>
      <c r="C302" s="9" t="s">
        <v>30</v>
      </c>
      <c r="D302" s="9">
        <v>20</v>
      </c>
      <c r="E302" s="21"/>
      <c r="F302" s="55"/>
      <c r="G302" s="27"/>
    </row>
    <row r="303" spans="1:7" s="20" customFormat="1" ht="15.75" x14ac:dyDescent="0.25">
      <c r="A303" s="46">
        <v>228</v>
      </c>
      <c r="B303" s="143" t="s">
        <v>49</v>
      </c>
      <c r="C303" s="9" t="s">
        <v>17</v>
      </c>
      <c r="D303" s="9">
        <v>0.2</v>
      </c>
      <c r="E303" s="21"/>
      <c r="F303" s="55"/>
      <c r="G303" s="27"/>
    </row>
    <row r="304" spans="1:7" s="20" customFormat="1" ht="15.75" x14ac:dyDescent="0.25">
      <c r="A304" s="46">
        <v>232</v>
      </c>
      <c r="B304" s="157" t="s">
        <v>254</v>
      </c>
      <c r="C304" s="9" t="s">
        <v>255</v>
      </c>
      <c r="D304" s="160">
        <v>1</v>
      </c>
      <c r="E304" s="21"/>
      <c r="F304" s="27"/>
      <c r="G304" s="27"/>
    </row>
    <row r="306" spans="2:6" x14ac:dyDescent="0.25">
      <c r="B306" s="148"/>
      <c r="F306" s="149"/>
    </row>
  </sheetData>
  <mergeCells count="11">
    <mergeCell ref="A105:A106"/>
    <mergeCell ref="B105:B106"/>
    <mergeCell ref="A117:A118"/>
    <mergeCell ref="B117:B118"/>
    <mergeCell ref="A119:A120"/>
    <mergeCell ref="B119:B120"/>
    <mergeCell ref="A5:F5"/>
    <mergeCell ref="A6:F6"/>
    <mergeCell ref="A4:D4"/>
    <mergeCell ref="A2:D2"/>
    <mergeCell ref="A3:D3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142" workbookViewId="0">
      <selection sqref="A1:XFD1048576"/>
    </sheetView>
  </sheetViews>
  <sheetFormatPr defaultRowHeight="15" x14ac:dyDescent="0.25"/>
  <cols>
    <col min="1" max="1" width="11.7109375" style="56" customWidth="1"/>
    <col min="2" max="2" width="45.5703125" customWidth="1"/>
    <col min="3" max="3" width="13.7109375" customWidth="1"/>
    <col min="4" max="4" width="13" customWidth="1"/>
    <col min="5" max="5" width="13.7109375" style="3" customWidth="1"/>
    <col min="6" max="6" width="17.7109375" style="57" customWidth="1"/>
    <col min="7" max="7" width="35" style="20" customWidth="1"/>
    <col min="8" max="8" width="16" style="20" customWidth="1"/>
    <col min="9" max="9" width="22.140625" style="20" customWidth="1"/>
    <col min="10" max="10" width="21" style="20" customWidth="1"/>
  </cols>
  <sheetData>
    <row r="1" spans="1:10" ht="82.5" customHeight="1" x14ac:dyDescent="0.25">
      <c r="A1" s="168" t="s">
        <v>277</v>
      </c>
      <c r="B1" s="168"/>
      <c r="C1" s="168"/>
      <c r="D1" s="168"/>
      <c r="E1" s="168"/>
      <c r="F1" s="168"/>
    </row>
    <row r="2" spans="1:10" ht="18" customHeight="1" x14ac:dyDescent="0.25">
      <c r="A2" s="169" t="s">
        <v>0</v>
      </c>
      <c r="B2" s="169"/>
      <c r="C2" s="169"/>
      <c r="D2" s="169"/>
      <c r="E2" s="169"/>
      <c r="F2" s="169"/>
    </row>
    <row r="3" spans="1:10" ht="9" customHeight="1" x14ac:dyDescent="0.25"/>
    <row r="4" spans="1:10" ht="105" customHeight="1" x14ac:dyDescent="0.25">
      <c r="A4" s="58" t="s">
        <v>1</v>
      </c>
      <c r="B4" s="59" t="s">
        <v>278</v>
      </c>
      <c r="C4" s="59" t="s">
        <v>2</v>
      </c>
      <c r="D4" s="59" t="s">
        <v>253</v>
      </c>
      <c r="E4" s="43" t="s">
        <v>276</v>
      </c>
      <c r="F4" s="60" t="s">
        <v>279</v>
      </c>
      <c r="G4" s="107" t="s">
        <v>372</v>
      </c>
      <c r="H4" s="118"/>
      <c r="I4" s="118"/>
      <c r="J4" s="118"/>
    </row>
    <row r="5" spans="1:10" x14ac:dyDescent="0.25">
      <c r="A5" s="61">
        <v>1</v>
      </c>
      <c r="B5" s="62">
        <v>2</v>
      </c>
      <c r="C5" s="62">
        <v>3</v>
      </c>
      <c r="D5" s="62">
        <v>4</v>
      </c>
      <c r="E5" s="4">
        <v>5</v>
      </c>
      <c r="F5" s="86">
        <v>6</v>
      </c>
      <c r="G5" s="118"/>
      <c r="H5" s="118"/>
      <c r="I5" s="118"/>
      <c r="J5" s="118"/>
    </row>
    <row r="6" spans="1:10" x14ac:dyDescent="0.25">
      <c r="A6" s="61"/>
      <c r="B6" s="170"/>
      <c r="C6" s="170"/>
      <c r="D6" s="171"/>
      <c r="E6" s="4"/>
      <c r="F6" s="63"/>
      <c r="G6" s="118"/>
      <c r="H6" s="118"/>
      <c r="I6" s="118"/>
      <c r="J6" s="118"/>
    </row>
    <row r="7" spans="1:10" ht="85.5" customHeight="1" x14ac:dyDescent="0.25">
      <c r="A7" s="87"/>
      <c r="B7" s="181" t="s">
        <v>380</v>
      </c>
      <c r="C7" s="182"/>
      <c r="D7" s="183"/>
      <c r="E7" s="28"/>
      <c r="F7" s="89"/>
      <c r="G7" s="119"/>
      <c r="H7" s="118"/>
      <c r="I7" s="118"/>
      <c r="J7" s="118"/>
    </row>
    <row r="8" spans="1:10" ht="47.25" x14ac:dyDescent="0.25">
      <c r="A8" s="71">
        <v>1</v>
      </c>
      <c r="B8" s="70" t="s">
        <v>280</v>
      </c>
      <c r="C8" s="9" t="s">
        <v>54</v>
      </c>
      <c r="D8" s="9">
        <v>674.18</v>
      </c>
      <c r="E8" s="28">
        <v>14137.64</v>
      </c>
      <c r="F8" s="64">
        <f>ROUND(D8*E8,2)</f>
        <v>9531314.1400000006</v>
      </c>
      <c r="G8" s="108"/>
      <c r="H8" s="118"/>
      <c r="I8" s="118"/>
      <c r="J8" s="118"/>
    </row>
    <row r="9" spans="1:10" ht="15.75" x14ac:dyDescent="0.25">
      <c r="A9" s="172">
        <f>A8+1</f>
        <v>2</v>
      </c>
      <c r="B9" s="174" t="s">
        <v>281</v>
      </c>
      <c r="C9" s="9" t="s">
        <v>54</v>
      </c>
      <c r="D9" s="9">
        <v>1282</v>
      </c>
      <c r="E9" s="28">
        <v>4239.42</v>
      </c>
      <c r="F9" s="64">
        <f t="shared" ref="F9:F72" si="0">ROUND(D9*E9,2)</f>
        <v>5434936.4400000004</v>
      </c>
      <c r="G9" s="108"/>
      <c r="H9" s="118"/>
      <c r="I9" s="118"/>
      <c r="J9" s="118"/>
    </row>
    <row r="10" spans="1:10" ht="15.75" x14ac:dyDescent="0.25">
      <c r="A10" s="173"/>
      <c r="B10" s="175"/>
      <c r="C10" s="9" t="s">
        <v>4</v>
      </c>
      <c r="D10" s="39">
        <v>7.32</v>
      </c>
      <c r="E10" s="28"/>
      <c r="F10" s="64"/>
      <c r="G10" s="108"/>
      <c r="H10" s="118"/>
      <c r="I10" s="118"/>
      <c r="J10" s="118"/>
    </row>
    <row r="11" spans="1:10" ht="15.75" x14ac:dyDescent="0.25">
      <c r="A11" s="172">
        <f>A9+1</f>
        <v>3</v>
      </c>
      <c r="B11" s="44" t="s">
        <v>282</v>
      </c>
      <c r="C11" s="9" t="s">
        <v>8</v>
      </c>
      <c r="D11" s="9">
        <v>216</v>
      </c>
      <c r="E11" s="28"/>
      <c r="F11" s="64"/>
      <c r="G11" s="108"/>
      <c r="H11" s="118"/>
      <c r="I11" s="118"/>
      <c r="J11" s="118"/>
    </row>
    <row r="12" spans="1:10" ht="15.75" x14ac:dyDescent="0.25">
      <c r="A12" s="176"/>
      <c r="B12" s="44" t="s">
        <v>283</v>
      </c>
      <c r="C12" s="9" t="s">
        <v>56</v>
      </c>
      <c r="D12" s="9">
        <v>76.03</v>
      </c>
      <c r="E12" s="28"/>
      <c r="F12" s="64"/>
      <c r="G12" s="108"/>
      <c r="H12" s="118"/>
      <c r="I12" s="118"/>
      <c r="J12" s="118"/>
    </row>
    <row r="13" spans="1:10" ht="31.5" x14ac:dyDescent="0.25">
      <c r="A13" s="173"/>
      <c r="B13" s="70" t="s">
        <v>284</v>
      </c>
      <c r="C13" s="9" t="s">
        <v>54</v>
      </c>
      <c r="D13" s="9">
        <v>136.94</v>
      </c>
      <c r="E13" s="28">
        <v>587.71</v>
      </c>
      <c r="F13" s="64">
        <f t="shared" si="0"/>
        <v>80481.009999999995</v>
      </c>
      <c r="G13" s="108"/>
      <c r="H13" s="118"/>
      <c r="I13" s="118"/>
      <c r="J13" s="118"/>
    </row>
    <row r="14" spans="1:10" s="117" customFormat="1" ht="15.75" x14ac:dyDescent="0.25">
      <c r="A14" s="177">
        <f>A11+1</f>
        <v>4</v>
      </c>
      <c r="B14" s="179" t="s">
        <v>285</v>
      </c>
      <c r="C14" s="114" t="s">
        <v>8</v>
      </c>
      <c r="D14" s="114">
        <v>18</v>
      </c>
      <c r="E14" s="115"/>
      <c r="F14" s="116"/>
      <c r="G14" s="120"/>
      <c r="H14" s="121"/>
      <c r="I14" s="121"/>
      <c r="J14" s="121"/>
    </row>
    <row r="15" spans="1:10" s="117" customFormat="1" ht="15.75" x14ac:dyDescent="0.25">
      <c r="A15" s="178"/>
      <c r="B15" s="180"/>
      <c r="C15" s="114" t="s">
        <v>4</v>
      </c>
      <c r="D15" s="114">
        <v>0.69</v>
      </c>
      <c r="E15" s="115">
        <v>90723.14</v>
      </c>
      <c r="F15" s="116">
        <f t="shared" si="0"/>
        <v>62598.97</v>
      </c>
      <c r="G15" s="120"/>
      <c r="H15" s="121"/>
      <c r="I15" s="121"/>
      <c r="J15" s="121"/>
    </row>
    <row r="16" spans="1:10" ht="15.75" x14ac:dyDescent="0.25">
      <c r="A16" s="172">
        <f>A14+1</f>
        <v>5</v>
      </c>
      <c r="B16" s="174" t="s">
        <v>286</v>
      </c>
      <c r="C16" s="9" t="s">
        <v>8</v>
      </c>
      <c r="D16" s="9">
        <v>38</v>
      </c>
      <c r="E16" s="28"/>
      <c r="F16" s="64"/>
      <c r="G16" s="108"/>
      <c r="H16" s="118"/>
      <c r="I16" s="118"/>
      <c r="J16" s="118"/>
    </row>
    <row r="17" spans="1:10" ht="15.75" x14ac:dyDescent="0.25">
      <c r="A17" s="173"/>
      <c r="B17" s="175"/>
      <c r="C17" s="9" t="s">
        <v>4</v>
      </c>
      <c r="D17" s="9">
        <v>1.06</v>
      </c>
      <c r="E17" s="28">
        <v>90714.95</v>
      </c>
      <c r="F17" s="64">
        <f t="shared" si="0"/>
        <v>96157.85</v>
      </c>
      <c r="G17" s="108"/>
      <c r="H17" s="118"/>
      <c r="I17" s="118"/>
      <c r="J17" s="118"/>
    </row>
    <row r="18" spans="1:10" ht="15.75" x14ac:dyDescent="0.25">
      <c r="A18" s="172">
        <v>6</v>
      </c>
      <c r="B18" s="65" t="s">
        <v>124</v>
      </c>
      <c r="C18" s="66"/>
      <c r="D18" s="66"/>
      <c r="E18" s="28"/>
      <c r="F18" s="64"/>
      <c r="G18" s="108"/>
      <c r="H18" s="118"/>
      <c r="I18" s="118"/>
      <c r="J18" s="118"/>
    </row>
    <row r="19" spans="1:10" ht="31.5" x14ac:dyDescent="0.25">
      <c r="A19" s="176"/>
      <c r="B19" s="65" t="s">
        <v>287</v>
      </c>
      <c r="C19" s="66" t="s">
        <v>57</v>
      </c>
      <c r="D19" s="67">
        <v>1.05</v>
      </c>
      <c r="E19" s="28">
        <v>15249.63</v>
      </c>
      <c r="F19" s="64">
        <f t="shared" si="0"/>
        <v>16012.11</v>
      </c>
      <c r="G19" s="108"/>
      <c r="H19" s="118"/>
      <c r="I19" s="118"/>
      <c r="J19" s="118"/>
    </row>
    <row r="20" spans="1:10" ht="31.5" x14ac:dyDescent="0.25">
      <c r="A20" s="176"/>
      <c r="B20" s="65" t="s">
        <v>288</v>
      </c>
      <c r="C20" s="66" t="s">
        <v>57</v>
      </c>
      <c r="D20" s="67">
        <v>3.05</v>
      </c>
      <c r="E20" s="28"/>
      <c r="F20" s="64"/>
      <c r="G20" s="108"/>
      <c r="H20" s="118"/>
      <c r="I20" s="118"/>
      <c r="J20" s="118"/>
    </row>
    <row r="21" spans="1:10" ht="15.75" x14ac:dyDescent="0.25">
      <c r="A21" s="173"/>
      <c r="B21" s="65" t="s">
        <v>289</v>
      </c>
      <c r="C21" s="66" t="s">
        <v>54</v>
      </c>
      <c r="D21" s="66">
        <v>24</v>
      </c>
      <c r="E21" s="28">
        <v>13845.77</v>
      </c>
      <c r="F21" s="64">
        <f t="shared" si="0"/>
        <v>332298.48</v>
      </c>
      <c r="G21" s="108"/>
      <c r="H21" s="118"/>
      <c r="I21" s="118"/>
      <c r="J21" s="118"/>
    </row>
    <row r="22" spans="1:10" ht="15.75" x14ac:dyDescent="0.25">
      <c r="A22" s="90"/>
      <c r="B22" s="68" t="s">
        <v>127</v>
      </c>
      <c r="C22" s="66"/>
      <c r="D22" s="66"/>
      <c r="E22" s="28"/>
      <c r="F22" s="64"/>
      <c r="G22" s="108"/>
      <c r="H22" s="118"/>
      <c r="I22" s="118"/>
      <c r="J22" s="118"/>
    </row>
    <row r="23" spans="1:10" ht="31.5" x14ac:dyDescent="0.25">
      <c r="A23" s="91">
        <v>7</v>
      </c>
      <c r="B23" s="65" t="s">
        <v>290</v>
      </c>
      <c r="C23" s="66" t="s">
        <v>57</v>
      </c>
      <c r="D23" s="66">
        <v>119.7</v>
      </c>
      <c r="E23" s="28">
        <v>2046.01</v>
      </c>
      <c r="F23" s="64">
        <f t="shared" si="0"/>
        <v>244907.4</v>
      </c>
      <c r="G23" s="108"/>
      <c r="H23" s="118"/>
      <c r="I23" s="118"/>
      <c r="J23" s="118"/>
    </row>
    <row r="24" spans="1:10" ht="47.25" x14ac:dyDescent="0.25">
      <c r="A24" s="165">
        <v>8</v>
      </c>
      <c r="B24" s="65" t="s">
        <v>291</v>
      </c>
      <c r="C24" s="66"/>
      <c r="D24" s="66"/>
      <c r="E24" s="28"/>
      <c r="F24" s="64"/>
      <c r="G24" s="108"/>
      <c r="H24" s="118"/>
      <c r="I24" s="118"/>
      <c r="J24" s="118"/>
    </row>
    <row r="25" spans="1:10" ht="15.75" x14ac:dyDescent="0.25">
      <c r="A25" s="166"/>
      <c r="B25" s="65" t="s">
        <v>292</v>
      </c>
      <c r="C25" s="66" t="s">
        <v>57</v>
      </c>
      <c r="D25" s="66">
        <v>584.75</v>
      </c>
      <c r="E25" s="28">
        <v>15247.99</v>
      </c>
      <c r="F25" s="64">
        <f t="shared" si="0"/>
        <v>8916262.1500000004</v>
      </c>
      <c r="G25" s="108"/>
      <c r="H25" s="118"/>
      <c r="I25" s="118"/>
      <c r="J25" s="118"/>
    </row>
    <row r="26" spans="1:10" ht="15.75" x14ac:dyDescent="0.25">
      <c r="A26" s="167"/>
      <c r="B26" s="65" t="s">
        <v>293</v>
      </c>
      <c r="C26" s="66" t="s">
        <v>4</v>
      </c>
      <c r="D26" s="66">
        <v>12.689</v>
      </c>
      <c r="E26" s="28">
        <v>116178.74</v>
      </c>
      <c r="F26" s="64">
        <f t="shared" si="0"/>
        <v>1474192.03</v>
      </c>
      <c r="G26" s="108"/>
      <c r="H26" s="118"/>
      <c r="I26" s="118"/>
      <c r="J26" s="118"/>
    </row>
    <row r="27" spans="1:10" ht="15.75" x14ac:dyDescent="0.25">
      <c r="A27" s="184">
        <v>9</v>
      </c>
      <c r="B27" s="65" t="s">
        <v>294</v>
      </c>
      <c r="C27" s="66" t="s">
        <v>54</v>
      </c>
      <c r="D27" s="66">
        <v>190</v>
      </c>
      <c r="E27" s="28">
        <v>3942.71</v>
      </c>
      <c r="F27" s="64">
        <f t="shared" si="0"/>
        <v>749114.9</v>
      </c>
      <c r="G27" s="108"/>
      <c r="H27" s="118"/>
      <c r="I27" s="118"/>
      <c r="J27" s="118"/>
    </row>
    <row r="28" spans="1:10" ht="15.75" x14ac:dyDescent="0.25">
      <c r="A28" s="185"/>
      <c r="B28" s="65" t="s">
        <v>295</v>
      </c>
      <c r="C28" s="66" t="s">
        <v>57</v>
      </c>
      <c r="D28" s="66">
        <v>38</v>
      </c>
      <c r="E28" s="28">
        <v>0</v>
      </c>
      <c r="F28" s="64">
        <f t="shared" si="0"/>
        <v>0</v>
      </c>
      <c r="G28" s="108"/>
      <c r="H28" s="118"/>
      <c r="I28" s="118"/>
      <c r="J28" s="118"/>
    </row>
    <row r="29" spans="1:10" ht="15.75" x14ac:dyDescent="0.25">
      <c r="A29" s="185"/>
      <c r="B29" s="65" t="s">
        <v>296</v>
      </c>
      <c r="C29" s="66" t="s">
        <v>4</v>
      </c>
      <c r="D29" s="66">
        <v>0.69599999999999995</v>
      </c>
      <c r="E29" s="28">
        <v>106470.39</v>
      </c>
      <c r="F29" s="64">
        <f t="shared" si="0"/>
        <v>74103.39</v>
      </c>
      <c r="G29" s="108"/>
      <c r="H29" s="118"/>
      <c r="I29" s="118"/>
      <c r="J29" s="118"/>
    </row>
    <row r="30" spans="1:10" ht="15.75" x14ac:dyDescent="0.25">
      <c r="A30" s="186"/>
      <c r="B30" s="65" t="s">
        <v>297</v>
      </c>
      <c r="C30" s="66" t="s">
        <v>4</v>
      </c>
      <c r="D30" s="66">
        <v>0.63800000000000001</v>
      </c>
      <c r="E30" s="28">
        <v>91419.839999999997</v>
      </c>
      <c r="F30" s="64">
        <f t="shared" si="0"/>
        <v>58325.86</v>
      </c>
      <c r="G30" s="108"/>
      <c r="H30" s="118"/>
      <c r="I30" s="118"/>
      <c r="J30" s="118"/>
    </row>
    <row r="31" spans="1:10" ht="15.75" x14ac:dyDescent="0.25">
      <c r="A31" s="71"/>
      <c r="B31" s="187" t="s">
        <v>43</v>
      </c>
      <c r="C31" s="187"/>
      <c r="D31" s="187"/>
      <c r="E31" s="28"/>
      <c r="F31" s="64"/>
      <c r="G31" s="108"/>
      <c r="H31" s="118"/>
      <c r="I31" s="118"/>
      <c r="J31" s="118"/>
    </row>
    <row r="32" spans="1:10" ht="71.25" x14ac:dyDescent="0.25">
      <c r="A32" s="71"/>
      <c r="B32" s="88" t="s">
        <v>298</v>
      </c>
      <c r="C32" s="49"/>
      <c r="D32" s="49"/>
      <c r="E32" s="28"/>
      <c r="F32" s="64"/>
      <c r="G32" s="108"/>
      <c r="H32" s="118"/>
      <c r="I32" s="118"/>
      <c r="J32" s="118"/>
    </row>
    <row r="33" spans="1:10" ht="47.25" x14ac:dyDescent="0.25">
      <c r="A33" s="112">
        <f>A27+1</f>
        <v>10</v>
      </c>
      <c r="B33" s="113" t="s">
        <v>370</v>
      </c>
      <c r="C33" s="114" t="s">
        <v>17</v>
      </c>
      <c r="D33" s="114">
        <v>52.29</v>
      </c>
      <c r="E33" s="115">
        <v>35.58</v>
      </c>
      <c r="F33" s="116">
        <f t="shared" si="0"/>
        <v>1860.48</v>
      </c>
      <c r="G33" s="195" t="s">
        <v>373</v>
      </c>
      <c r="H33" s="198" t="s">
        <v>371</v>
      </c>
      <c r="I33" s="198">
        <f>D33+D34</f>
        <v>58.1</v>
      </c>
      <c r="J33" s="201" t="s">
        <v>374</v>
      </c>
    </row>
    <row r="34" spans="1:10" ht="31.5" x14ac:dyDescent="0.25">
      <c r="A34" s="112">
        <f>A33+1</f>
        <v>11</v>
      </c>
      <c r="B34" s="113" t="s">
        <v>299</v>
      </c>
      <c r="C34" s="114" t="s">
        <v>17</v>
      </c>
      <c r="D34" s="114">
        <v>5.81</v>
      </c>
      <c r="E34" s="115">
        <v>450.29</v>
      </c>
      <c r="F34" s="116">
        <f t="shared" si="0"/>
        <v>2616.1799999999998</v>
      </c>
      <c r="G34" s="196"/>
      <c r="H34" s="199"/>
      <c r="I34" s="199"/>
      <c r="J34" s="202"/>
    </row>
    <row r="35" spans="1:10" ht="15.75" x14ac:dyDescent="0.25">
      <c r="A35" s="177">
        <f>A34+1</f>
        <v>12</v>
      </c>
      <c r="B35" s="188" t="s">
        <v>300</v>
      </c>
      <c r="C35" s="114" t="s">
        <v>17</v>
      </c>
      <c r="D35" s="114">
        <v>58.1</v>
      </c>
      <c r="E35" s="115">
        <v>0</v>
      </c>
      <c r="F35" s="116">
        <f t="shared" si="0"/>
        <v>0</v>
      </c>
      <c r="G35" s="196"/>
      <c r="H35" s="199"/>
      <c r="I35" s="199"/>
      <c r="J35" s="202"/>
    </row>
    <row r="36" spans="1:10" ht="15.75" x14ac:dyDescent="0.25">
      <c r="A36" s="178"/>
      <c r="B36" s="188"/>
      <c r="C36" s="114" t="s">
        <v>4</v>
      </c>
      <c r="D36" s="114">
        <v>111.55</v>
      </c>
      <c r="E36" s="115">
        <v>315.99</v>
      </c>
      <c r="F36" s="116">
        <f t="shared" si="0"/>
        <v>35248.68</v>
      </c>
      <c r="G36" s="197"/>
      <c r="H36" s="200"/>
      <c r="I36" s="200"/>
      <c r="J36" s="203"/>
    </row>
    <row r="37" spans="1:10" ht="18.75" x14ac:dyDescent="0.25">
      <c r="A37" s="172">
        <f>A35+1</f>
        <v>13</v>
      </c>
      <c r="B37" s="164" t="s">
        <v>365</v>
      </c>
      <c r="C37" s="9" t="s">
        <v>273</v>
      </c>
      <c r="D37" s="9">
        <v>55</v>
      </c>
      <c r="E37" s="28">
        <v>0</v>
      </c>
      <c r="F37" s="64">
        <f t="shared" si="0"/>
        <v>0</v>
      </c>
      <c r="G37" s="108"/>
      <c r="H37" s="118"/>
      <c r="I37" s="118"/>
      <c r="J37" s="118"/>
    </row>
    <row r="38" spans="1:10" ht="33" customHeight="1" x14ac:dyDescent="0.25">
      <c r="A38" s="173"/>
      <c r="B38" s="164"/>
      <c r="C38" s="9" t="s">
        <v>17</v>
      </c>
      <c r="D38" s="9">
        <v>13.75</v>
      </c>
      <c r="E38" s="28">
        <v>47.23</v>
      </c>
      <c r="F38" s="64">
        <f t="shared" si="0"/>
        <v>649.41</v>
      </c>
      <c r="G38" s="108"/>
      <c r="H38" s="118"/>
      <c r="I38" s="118"/>
      <c r="J38" s="118"/>
    </row>
    <row r="39" spans="1:10" ht="31.5" x14ac:dyDescent="0.25">
      <c r="A39" s="71">
        <f>A37+1</f>
        <v>14</v>
      </c>
      <c r="B39" s="70" t="s">
        <v>301</v>
      </c>
      <c r="C39" s="9" t="s">
        <v>17</v>
      </c>
      <c r="D39" s="9">
        <v>44.01</v>
      </c>
      <c r="E39" s="28">
        <v>962.36</v>
      </c>
      <c r="F39" s="64">
        <f t="shared" si="0"/>
        <v>42353.46</v>
      </c>
      <c r="G39" s="108"/>
      <c r="H39" s="118"/>
      <c r="I39" s="118"/>
      <c r="J39" s="118"/>
    </row>
    <row r="40" spans="1:10" ht="31.5" x14ac:dyDescent="0.25">
      <c r="A40" s="71">
        <f t="shared" ref="A40:A41" si="1">A39+1</f>
        <v>15</v>
      </c>
      <c r="B40" s="70" t="s">
        <v>302</v>
      </c>
      <c r="C40" s="9" t="s">
        <v>17</v>
      </c>
      <c r="D40" s="9">
        <v>2.2000000000000002</v>
      </c>
      <c r="E40" s="28">
        <v>56.12</v>
      </c>
      <c r="F40" s="64">
        <f t="shared" si="0"/>
        <v>123.46</v>
      </c>
      <c r="G40" s="108"/>
      <c r="H40" s="118"/>
      <c r="I40" s="118"/>
      <c r="J40" s="118"/>
    </row>
    <row r="41" spans="1:10" ht="15.75" x14ac:dyDescent="0.25">
      <c r="A41" s="71">
        <f t="shared" si="1"/>
        <v>16</v>
      </c>
      <c r="B41" s="70" t="s">
        <v>369</v>
      </c>
      <c r="C41" s="9" t="s">
        <v>17</v>
      </c>
      <c r="D41" s="9">
        <v>41.81</v>
      </c>
      <c r="E41" s="28">
        <v>82.15</v>
      </c>
      <c r="F41" s="64">
        <f t="shared" si="0"/>
        <v>3434.69</v>
      </c>
      <c r="G41" s="108"/>
      <c r="H41" s="118"/>
      <c r="I41" s="118"/>
      <c r="J41" s="118"/>
    </row>
    <row r="42" spans="1:10" ht="15.75" x14ac:dyDescent="0.25">
      <c r="A42" s="71"/>
      <c r="B42" s="69" t="s">
        <v>44</v>
      </c>
      <c r="C42" s="9"/>
      <c r="D42" s="9"/>
      <c r="E42" s="28"/>
      <c r="F42" s="64"/>
      <c r="G42" s="108"/>
      <c r="H42" s="118"/>
      <c r="I42" s="118"/>
      <c r="J42" s="118"/>
    </row>
    <row r="43" spans="1:10" ht="18.75" x14ac:dyDescent="0.25">
      <c r="A43" s="92">
        <f>A41+1</f>
        <v>17</v>
      </c>
      <c r="B43" s="70" t="s">
        <v>375</v>
      </c>
      <c r="C43" s="9" t="s">
        <v>273</v>
      </c>
      <c r="D43" s="9">
        <v>21.69</v>
      </c>
      <c r="E43" s="28">
        <v>351.67</v>
      </c>
      <c r="F43" s="64">
        <f t="shared" si="0"/>
        <v>7627.72</v>
      </c>
      <c r="G43" s="108"/>
      <c r="H43" s="118"/>
      <c r="I43" s="118"/>
      <c r="J43" s="118"/>
    </row>
    <row r="44" spans="1:10" ht="15.75" x14ac:dyDescent="0.25">
      <c r="A44" s="189">
        <f>A43+1</f>
        <v>18</v>
      </c>
      <c r="B44" s="164" t="s">
        <v>303</v>
      </c>
      <c r="C44" s="9" t="s">
        <v>8</v>
      </c>
      <c r="D44" s="9">
        <v>5</v>
      </c>
      <c r="E44" s="28"/>
      <c r="F44" s="64"/>
      <c r="G44" s="108"/>
      <c r="H44" s="118"/>
      <c r="I44" s="118"/>
      <c r="J44" s="118"/>
    </row>
    <row r="45" spans="1:10" ht="15.75" x14ac:dyDescent="0.25">
      <c r="A45" s="189"/>
      <c r="B45" s="164"/>
      <c r="C45" s="9" t="s">
        <v>17</v>
      </c>
      <c r="D45" s="9">
        <v>10.1</v>
      </c>
      <c r="E45" s="28">
        <v>29841</v>
      </c>
      <c r="F45" s="64">
        <f t="shared" si="0"/>
        <v>301394.09999999998</v>
      </c>
      <c r="G45" s="108"/>
      <c r="H45" s="118"/>
      <c r="I45" s="118"/>
      <c r="J45" s="118"/>
    </row>
    <row r="46" spans="1:10" ht="15.75" x14ac:dyDescent="0.25">
      <c r="A46" s="189">
        <f>A44+1</f>
        <v>19</v>
      </c>
      <c r="B46" s="164" t="s">
        <v>304</v>
      </c>
      <c r="C46" s="9" t="s">
        <v>8</v>
      </c>
      <c r="D46" s="9">
        <v>3</v>
      </c>
      <c r="E46" s="28"/>
      <c r="F46" s="64"/>
      <c r="G46" s="108"/>
      <c r="H46" s="118"/>
      <c r="I46" s="118"/>
      <c r="J46" s="118"/>
    </row>
    <row r="47" spans="1:10" ht="15.75" x14ac:dyDescent="0.25">
      <c r="A47" s="189"/>
      <c r="B47" s="164"/>
      <c r="C47" s="9" t="s">
        <v>17</v>
      </c>
      <c r="D47" s="9">
        <v>21.3</v>
      </c>
      <c r="E47" s="28">
        <v>34407.410000000003</v>
      </c>
      <c r="F47" s="64">
        <f t="shared" si="0"/>
        <v>732877.83</v>
      </c>
      <c r="G47" s="108"/>
      <c r="H47" s="118"/>
      <c r="I47" s="118"/>
      <c r="J47" s="118"/>
    </row>
    <row r="48" spans="1:10" ht="18.75" x14ac:dyDescent="0.25">
      <c r="A48" s="92">
        <f>A46+1</f>
        <v>20</v>
      </c>
      <c r="B48" s="70" t="s">
        <v>368</v>
      </c>
      <c r="C48" s="9" t="s">
        <v>273</v>
      </c>
      <c r="D48" s="9">
        <v>55.27</v>
      </c>
      <c r="E48" s="28">
        <v>881.3</v>
      </c>
      <c r="F48" s="64">
        <f t="shared" si="0"/>
        <v>48709.45</v>
      </c>
      <c r="G48" s="108"/>
      <c r="H48" s="118"/>
      <c r="I48" s="118"/>
      <c r="J48" s="118"/>
    </row>
    <row r="49" spans="1:10" ht="18.75" x14ac:dyDescent="0.25">
      <c r="A49" s="92">
        <f>A48+1</f>
        <v>21</v>
      </c>
      <c r="B49" s="70" t="s">
        <v>229</v>
      </c>
      <c r="C49" s="9" t="s">
        <v>273</v>
      </c>
      <c r="D49" s="9">
        <v>4</v>
      </c>
      <c r="E49" s="28">
        <v>644.17999999999995</v>
      </c>
      <c r="F49" s="64">
        <f t="shared" si="0"/>
        <v>2576.7199999999998</v>
      </c>
      <c r="G49" s="108"/>
      <c r="H49" s="118"/>
      <c r="I49" s="118"/>
      <c r="J49" s="118"/>
    </row>
    <row r="50" spans="1:10" ht="15.75" x14ac:dyDescent="0.25">
      <c r="A50" s="92">
        <f>A49+1</f>
        <v>22</v>
      </c>
      <c r="B50" s="70" t="s">
        <v>305</v>
      </c>
      <c r="C50" s="9" t="s">
        <v>30</v>
      </c>
      <c r="D50" s="9">
        <v>9.4</v>
      </c>
      <c r="E50" s="28">
        <v>292.51</v>
      </c>
      <c r="F50" s="64">
        <f t="shared" si="0"/>
        <v>2749.59</v>
      </c>
      <c r="G50" s="108"/>
      <c r="H50" s="118"/>
      <c r="I50" s="118"/>
      <c r="J50" s="118"/>
    </row>
    <row r="51" spans="1:10" ht="15.75" x14ac:dyDescent="0.25">
      <c r="A51" s="93"/>
      <c r="B51" s="70" t="s">
        <v>306</v>
      </c>
      <c r="C51" s="9" t="s">
        <v>17</v>
      </c>
      <c r="D51" s="9">
        <v>0.1</v>
      </c>
      <c r="E51" s="28"/>
      <c r="F51" s="64"/>
      <c r="G51" s="108"/>
      <c r="H51" s="118"/>
      <c r="I51" s="118"/>
      <c r="J51" s="118"/>
    </row>
    <row r="52" spans="1:10" ht="15.75" x14ac:dyDescent="0.25">
      <c r="A52" s="71"/>
      <c r="B52" s="9" t="s">
        <v>46</v>
      </c>
      <c r="C52" s="9"/>
      <c r="D52" s="9"/>
      <c r="E52" s="28"/>
      <c r="F52" s="64"/>
      <c r="G52" s="108"/>
      <c r="H52" s="118"/>
      <c r="I52" s="118"/>
      <c r="J52" s="118"/>
    </row>
    <row r="53" spans="1:10" ht="31.5" x14ac:dyDescent="0.25">
      <c r="A53" s="71">
        <f>A50+1</f>
        <v>23</v>
      </c>
      <c r="B53" s="70" t="s">
        <v>367</v>
      </c>
      <c r="C53" s="9" t="s">
        <v>273</v>
      </c>
      <c r="D53" s="9">
        <v>7.04</v>
      </c>
      <c r="E53" s="28">
        <v>2168.17</v>
      </c>
      <c r="F53" s="64">
        <f t="shared" si="0"/>
        <v>15263.92</v>
      </c>
      <c r="G53" s="108"/>
      <c r="H53" s="118"/>
      <c r="I53" s="118"/>
      <c r="J53" s="118"/>
    </row>
    <row r="54" spans="1:10" ht="15.75" x14ac:dyDescent="0.25">
      <c r="A54" s="71">
        <f>A53+1</f>
        <v>24</v>
      </c>
      <c r="B54" s="70" t="s">
        <v>306</v>
      </c>
      <c r="C54" s="9" t="s">
        <v>17</v>
      </c>
      <c r="D54" s="9">
        <v>0.1</v>
      </c>
      <c r="E54" s="28">
        <v>12371.1</v>
      </c>
      <c r="F54" s="64">
        <f t="shared" si="0"/>
        <v>1237.1099999999999</v>
      </c>
      <c r="G54" s="108"/>
      <c r="H54" s="118"/>
      <c r="I54" s="118"/>
      <c r="J54" s="118"/>
    </row>
    <row r="55" spans="1:10" ht="15.75" x14ac:dyDescent="0.25">
      <c r="A55" s="172">
        <f t="shared" ref="A55:A70" si="2">A54+1</f>
        <v>25</v>
      </c>
      <c r="B55" s="164" t="s">
        <v>307</v>
      </c>
      <c r="C55" s="9" t="s">
        <v>8</v>
      </c>
      <c r="D55" s="9">
        <v>1</v>
      </c>
      <c r="E55" s="28"/>
      <c r="F55" s="64"/>
      <c r="G55" s="108"/>
      <c r="H55" s="118"/>
      <c r="I55" s="118"/>
      <c r="J55" s="118"/>
    </row>
    <row r="56" spans="1:10" ht="15.75" x14ac:dyDescent="0.25">
      <c r="A56" s="173"/>
      <c r="B56" s="164"/>
      <c r="C56" s="9" t="s">
        <v>17</v>
      </c>
      <c r="D56" s="9">
        <v>1.96</v>
      </c>
      <c r="E56" s="28">
        <v>31836.83</v>
      </c>
      <c r="F56" s="64">
        <f t="shared" si="0"/>
        <v>62400.19</v>
      </c>
      <c r="G56" s="108"/>
      <c r="H56" s="118"/>
      <c r="I56" s="118"/>
      <c r="J56" s="118"/>
    </row>
    <row r="57" spans="1:10" ht="15.75" x14ac:dyDescent="0.25">
      <c r="A57" s="172">
        <f>A55+1</f>
        <v>26</v>
      </c>
      <c r="B57" s="164" t="s">
        <v>308</v>
      </c>
      <c r="C57" s="9" t="s">
        <v>8</v>
      </c>
      <c r="D57" s="9">
        <v>2</v>
      </c>
      <c r="E57" s="28"/>
      <c r="F57" s="64"/>
      <c r="G57" s="108"/>
      <c r="H57" s="118"/>
      <c r="I57" s="118"/>
      <c r="J57" s="118"/>
    </row>
    <row r="58" spans="1:10" ht="15.75" x14ac:dyDescent="0.25">
      <c r="A58" s="173"/>
      <c r="B58" s="164"/>
      <c r="C58" s="9" t="s">
        <v>17</v>
      </c>
      <c r="D58" s="9">
        <v>3.5</v>
      </c>
      <c r="E58" s="28">
        <v>19345.830000000002</v>
      </c>
      <c r="F58" s="64">
        <f t="shared" si="0"/>
        <v>67710.41</v>
      </c>
      <c r="G58" s="108"/>
      <c r="H58" s="118"/>
      <c r="I58" s="118"/>
      <c r="J58" s="118"/>
    </row>
    <row r="59" spans="1:10" ht="15.75" x14ac:dyDescent="0.25">
      <c r="A59" s="172">
        <f>A57+1</f>
        <v>27</v>
      </c>
      <c r="B59" s="164" t="s">
        <v>309</v>
      </c>
      <c r="C59" s="9" t="s">
        <v>8</v>
      </c>
      <c r="D59" s="9">
        <v>1</v>
      </c>
      <c r="E59" s="28"/>
      <c r="F59" s="64"/>
      <c r="G59" s="108"/>
      <c r="H59" s="118"/>
      <c r="I59" s="118"/>
      <c r="J59" s="118"/>
    </row>
    <row r="60" spans="1:10" ht="15.75" x14ac:dyDescent="0.25">
      <c r="A60" s="173"/>
      <c r="B60" s="164"/>
      <c r="C60" s="9" t="s">
        <v>17</v>
      </c>
      <c r="D60" s="9">
        <v>1.5</v>
      </c>
      <c r="E60" s="28">
        <v>19290.09</v>
      </c>
      <c r="F60" s="64">
        <f t="shared" si="0"/>
        <v>28935.14</v>
      </c>
      <c r="G60" s="108"/>
      <c r="H60" s="118"/>
      <c r="I60" s="118"/>
      <c r="J60" s="118"/>
    </row>
    <row r="61" spans="1:10" ht="15.75" x14ac:dyDescent="0.25">
      <c r="A61" s="172">
        <f>A59+1</f>
        <v>28</v>
      </c>
      <c r="B61" s="164" t="s">
        <v>310</v>
      </c>
      <c r="C61" s="9" t="s">
        <v>8</v>
      </c>
      <c r="D61" s="9">
        <v>1</v>
      </c>
      <c r="E61" s="28"/>
      <c r="F61" s="64">
        <f t="shared" si="0"/>
        <v>0</v>
      </c>
      <c r="G61" s="108"/>
      <c r="H61" s="118"/>
      <c r="I61" s="118"/>
      <c r="J61" s="118"/>
    </row>
    <row r="62" spans="1:10" ht="15.75" x14ac:dyDescent="0.25">
      <c r="A62" s="173"/>
      <c r="B62" s="164"/>
      <c r="C62" s="9" t="s">
        <v>17</v>
      </c>
      <c r="D62" s="9">
        <v>0.5</v>
      </c>
      <c r="E62" s="28">
        <v>1716.16</v>
      </c>
      <c r="F62" s="64">
        <f t="shared" si="0"/>
        <v>858.08</v>
      </c>
      <c r="G62" s="108"/>
      <c r="H62" s="118"/>
      <c r="I62" s="118"/>
      <c r="J62" s="118"/>
    </row>
    <row r="63" spans="1:10" s="117" customFormat="1" ht="18.75" x14ac:dyDescent="0.25">
      <c r="A63" s="112">
        <f>A61+1</f>
        <v>29</v>
      </c>
      <c r="B63" s="113" t="s">
        <v>228</v>
      </c>
      <c r="C63" s="114" t="s">
        <v>273</v>
      </c>
      <c r="D63" s="114">
        <v>36.9</v>
      </c>
      <c r="E63" s="115">
        <v>881.28</v>
      </c>
      <c r="F63" s="116">
        <f t="shared" si="0"/>
        <v>32519.23</v>
      </c>
      <c r="G63" s="204" t="s">
        <v>376</v>
      </c>
      <c r="H63" s="198" t="s">
        <v>56</v>
      </c>
      <c r="I63" s="198">
        <f>D63+D64</f>
        <v>37.6</v>
      </c>
      <c r="J63" s="198" t="s">
        <v>379</v>
      </c>
    </row>
    <row r="64" spans="1:10" s="117" customFormat="1" ht="18.75" x14ac:dyDescent="0.25">
      <c r="A64" s="112">
        <f t="shared" si="2"/>
        <v>30</v>
      </c>
      <c r="B64" s="113" t="s">
        <v>229</v>
      </c>
      <c r="C64" s="114" t="s">
        <v>273</v>
      </c>
      <c r="D64" s="114">
        <v>0.7</v>
      </c>
      <c r="E64" s="115">
        <v>1331.66</v>
      </c>
      <c r="F64" s="116">
        <f t="shared" si="0"/>
        <v>932.16</v>
      </c>
      <c r="G64" s="205"/>
      <c r="H64" s="200"/>
      <c r="I64" s="200"/>
      <c r="J64" s="200"/>
    </row>
    <row r="65" spans="1:10" ht="31.5" x14ac:dyDescent="0.25">
      <c r="A65" s="71">
        <f t="shared" si="2"/>
        <v>31</v>
      </c>
      <c r="B65" s="70" t="s">
        <v>50</v>
      </c>
      <c r="C65" s="9" t="s">
        <v>17</v>
      </c>
      <c r="D65" s="9">
        <v>1.34</v>
      </c>
      <c r="E65" s="28">
        <v>10489.87</v>
      </c>
      <c r="F65" s="64">
        <f t="shared" si="0"/>
        <v>14056.43</v>
      </c>
      <c r="G65" s="108"/>
      <c r="H65" s="118"/>
      <c r="I65" s="118"/>
      <c r="J65" s="118"/>
    </row>
    <row r="66" spans="1:10" s="117" customFormat="1" ht="15.75" x14ac:dyDescent="0.25">
      <c r="A66" s="112">
        <f t="shared" si="2"/>
        <v>32</v>
      </c>
      <c r="B66" s="113" t="s">
        <v>306</v>
      </c>
      <c r="C66" s="114" t="s">
        <v>17</v>
      </c>
      <c r="D66" s="114">
        <v>0.1</v>
      </c>
      <c r="E66" s="115"/>
      <c r="F66" s="116"/>
      <c r="G66" s="120" t="s">
        <v>377</v>
      </c>
      <c r="H66" s="121"/>
      <c r="I66" s="121"/>
      <c r="J66" s="121"/>
    </row>
    <row r="67" spans="1:10" ht="15.75" x14ac:dyDescent="0.25">
      <c r="A67" s="71"/>
      <c r="B67" s="69" t="s">
        <v>22</v>
      </c>
      <c r="C67" s="9"/>
      <c r="D67" s="9"/>
      <c r="E67" s="28"/>
      <c r="F67" s="64"/>
      <c r="G67" s="108"/>
      <c r="H67" s="118"/>
      <c r="I67" s="118"/>
      <c r="J67" s="118"/>
    </row>
    <row r="68" spans="1:10" ht="47.25" x14ac:dyDescent="0.25">
      <c r="A68" s="71">
        <f>A65+1</f>
        <v>32</v>
      </c>
      <c r="B68" s="70" t="s">
        <v>311</v>
      </c>
      <c r="C68" s="9" t="s">
        <v>17</v>
      </c>
      <c r="D68" s="9">
        <v>4.37</v>
      </c>
      <c r="E68" s="28">
        <v>1617.75</v>
      </c>
      <c r="F68" s="64">
        <f t="shared" si="0"/>
        <v>7069.57</v>
      </c>
      <c r="G68" s="108"/>
      <c r="H68" s="118"/>
      <c r="I68" s="118"/>
      <c r="J68" s="118"/>
    </row>
    <row r="69" spans="1:10" ht="31.5" x14ac:dyDescent="0.25">
      <c r="A69" s="71">
        <f t="shared" si="2"/>
        <v>33</v>
      </c>
      <c r="B69" s="70" t="s">
        <v>312</v>
      </c>
      <c r="C69" s="9" t="s">
        <v>17</v>
      </c>
      <c r="D69" s="9">
        <v>0.7</v>
      </c>
      <c r="E69" s="28">
        <v>8833</v>
      </c>
      <c r="F69" s="64">
        <f t="shared" si="0"/>
        <v>6183.1</v>
      </c>
      <c r="G69" s="108"/>
      <c r="H69" s="118"/>
      <c r="I69" s="118"/>
      <c r="J69" s="118"/>
    </row>
    <row r="70" spans="1:10" ht="47.25" x14ac:dyDescent="0.25">
      <c r="A70" s="71">
        <f t="shared" si="2"/>
        <v>34</v>
      </c>
      <c r="B70" s="70" t="s">
        <v>313</v>
      </c>
      <c r="C70" s="9" t="s">
        <v>17</v>
      </c>
      <c r="D70" s="9">
        <v>2.9</v>
      </c>
      <c r="E70" s="28">
        <v>7809.77</v>
      </c>
      <c r="F70" s="64">
        <f t="shared" si="0"/>
        <v>22648.33</v>
      </c>
      <c r="G70" s="108"/>
      <c r="H70" s="118"/>
      <c r="I70" s="118"/>
      <c r="J70" s="118"/>
    </row>
    <row r="71" spans="1:10" ht="47.25" x14ac:dyDescent="0.25">
      <c r="A71" s="71">
        <f>A70+1</f>
        <v>35</v>
      </c>
      <c r="B71" s="70" t="s">
        <v>314</v>
      </c>
      <c r="C71" s="9" t="s">
        <v>17</v>
      </c>
      <c r="D71" s="9">
        <v>0.9</v>
      </c>
      <c r="E71" s="28">
        <v>10937.58</v>
      </c>
      <c r="F71" s="64">
        <f t="shared" si="0"/>
        <v>9843.82</v>
      </c>
      <c r="G71" s="108"/>
      <c r="H71" s="118"/>
      <c r="I71" s="118"/>
      <c r="J71" s="118"/>
    </row>
    <row r="72" spans="1:10" ht="31.5" x14ac:dyDescent="0.25">
      <c r="A72" s="71">
        <f t="shared" ref="A72:A73" si="3">A71+1</f>
        <v>36</v>
      </c>
      <c r="B72" s="70" t="s">
        <v>48</v>
      </c>
      <c r="C72" s="9" t="s">
        <v>30</v>
      </c>
      <c r="D72" s="9">
        <v>140.79</v>
      </c>
      <c r="E72" s="28">
        <v>82.98</v>
      </c>
      <c r="F72" s="64">
        <f t="shared" si="0"/>
        <v>11682.75</v>
      </c>
      <c r="G72" s="108"/>
      <c r="H72" s="118"/>
      <c r="I72" s="118"/>
      <c r="J72" s="118"/>
    </row>
    <row r="73" spans="1:10" ht="15.75" x14ac:dyDescent="0.25">
      <c r="A73" s="71">
        <f t="shared" si="3"/>
        <v>37</v>
      </c>
      <c r="B73" s="70" t="s">
        <v>49</v>
      </c>
      <c r="C73" s="9" t="s">
        <v>17</v>
      </c>
      <c r="D73" s="9">
        <v>1.23</v>
      </c>
      <c r="E73" s="28">
        <v>39909.15</v>
      </c>
      <c r="F73" s="64">
        <f t="shared" ref="F73:F137" si="4">ROUND(D73*E73,2)</f>
        <v>49088.25</v>
      </c>
      <c r="G73" s="108"/>
      <c r="H73" s="118"/>
      <c r="I73" s="118"/>
      <c r="J73" s="118"/>
    </row>
    <row r="74" spans="1:10" ht="57" x14ac:dyDescent="0.25">
      <c r="A74" s="71"/>
      <c r="B74" s="88" t="s">
        <v>315</v>
      </c>
      <c r="C74" s="49"/>
      <c r="D74" s="49"/>
      <c r="E74" s="28"/>
      <c r="F74" s="64"/>
      <c r="G74" s="108"/>
      <c r="H74" s="118"/>
      <c r="I74" s="118"/>
      <c r="J74" s="118"/>
    </row>
    <row r="75" spans="1:10" s="117" customFormat="1" ht="15.75" x14ac:dyDescent="0.25">
      <c r="A75" s="112"/>
      <c r="B75" s="113" t="s">
        <v>316</v>
      </c>
      <c r="C75" s="114" t="s">
        <v>38</v>
      </c>
      <c r="D75" s="114">
        <v>45.15</v>
      </c>
      <c r="E75" s="115"/>
      <c r="F75" s="116"/>
      <c r="G75" s="120" t="s">
        <v>377</v>
      </c>
      <c r="H75" s="121"/>
      <c r="I75" s="121"/>
      <c r="J75" s="121"/>
    </row>
    <row r="76" spans="1:10" s="117" customFormat="1" ht="63" x14ac:dyDescent="0.25">
      <c r="A76" s="112">
        <f>A73+1</f>
        <v>38</v>
      </c>
      <c r="B76" s="113" t="s">
        <v>366</v>
      </c>
      <c r="C76" s="114" t="s">
        <v>17</v>
      </c>
      <c r="D76" s="114">
        <v>392.17</v>
      </c>
      <c r="E76" s="115">
        <v>35.590000000000003</v>
      </c>
      <c r="F76" s="116">
        <f t="shared" si="4"/>
        <v>13957.33</v>
      </c>
      <c r="G76" s="195" t="s">
        <v>378</v>
      </c>
      <c r="H76" s="198" t="s">
        <v>17</v>
      </c>
      <c r="I76" s="198">
        <f>D76+D77</f>
        <v>402.17</v>
      </c>
      <c r="J76" s="201"/>
    </row>
    <row r="77" spans="1:10" s="117" customFormat="1" ht="31.5" x14ac:dyDescent="0.25">
      <c r="A77" s="112">
        <f>A76+1</f>
        <v>39</v>
      </c>
      <c r="B77" s="113" t="s">
        <v>299</v>
      </c>
      <c r="C77" s="114" t="s">
        <v>17</v>
      </c>
      <c r="D77" s="114">
        <v>10</v>
      </c>
      <c r="E77" s="115">
        <v>450.28</v>
      </c>
      <c r="F77" s="116">
        <f t="shared" si="4"/>
        <v>4502.8</v>
      </c>
      <c r="G77" s="196"/>
      <c r="H77" s="199"/>
      <c r="I77" s="199"/>
      <c r="J77" s="202"/>
    </row>
    <row r="78" spans="1:10" s="117" customFormat="1" ht="15.75" x14ac:dyDescent="0.25">
      <c r="A78" s="177">
        <f t="shared" ref="A78:A137" si="5">A77+1</f>
        <v>40</v>
      </c>
      <c r="B78" s="188" t="s">
        <v>300</v>
      </c>
      <c r="C78" s="114" t="s">
        <v>17</v>
      </c>
      <c r="D78" s="114">
        <v>402.17</v>
      </c>
      <c r="E78" s="115"/>
      <c r="F78" s="116"/>
      <c r="G78" s="196"/>
      <c r="H78" s="199"/>
      <c r="I78" s="199"/>
      <c r="J78" s="202"/>
    </row>
    <row r="79" spans="1:10" s="117" customFormat="1" ht="15.75" x14ac:dyDescent="0.25">
      <c r="A79" s="178"/>
      <c r="B79" s="188"/>
      <c r="C79" s="114" t="s">
        <v>4</v>
      </c>
      <c r="D79" s="114">
        <v>772.17</v>
      </c>
      <c r="E79" s="115">
        <v>301.89999999999998</v>
      </c>
      <c r="F79" s="116">
        <f t="shared" si="4"/>
        <v>233118.12</v>
      </c>
      <c r="G79" s="197"/>
      <c r="H79" s="200"/>
      <c r="I79" s="200"/>
      <c r="J79" s="203"/>
    </row>
    <row r="80" spans="1:10" ht="31.5" x14ac:dyDescent="0.25">
      <c r="A80" s="71">
        <f>A78+1</f>
        <v>41</v>
      </c>
      <c r="B80" s="70" t="s">
        <v>317</v>
      </c>
      <c r="C80" s="9" t="s">
        <v>273</v>
      </c>
      <c r="D80" s="9">
        <v>173</v>
      </c>
      <c r="E80" s="28">
        <v>23.79</v>
      </c>
      <c r="F80" s="64">
        <f t="shared" si="4"/>
        <v>4115.67</v>
      </c>
      <c r="G80" s="108"/>
      <c r="H80" s="118"/>
      <c r="I80" s="118"/>
      <c r="J80" s="118"/>
    </row>
    <row r="81" spans="1:10" ht="18.75" x14ac:dyDescent="0.25">
      <c r="A81" s="172">
        <f t="shared" si="5"/>
        <v>42</v>
      </c>
      <c r="B81" s="164" t="s">
        <v>365</v>
      </c>
      <c r="C81" s="9" t="s">
        <v>273</v>
      </c>
      <c r="D81" s="9">
        <v>173</v>
      </c>
      <c r="E81" s="28">
        <v>0</v>
      </c>
      <c r="F81" s="64">
        <f t="shared" si="4"/>
        <v>0</v>
      </c>
      <c r="G81" s="108"/>
      <c r="H81" s="118"/>
      <c r="I81" s="118"/>
      <c r="J81" s="118"/>
    </row>
    <row r="82" spans="1:10" ht="31.5" customHeight="1" x14ac:dyDescent="0.25">
      <c r="A82" s="173"/>
      <c r="B82" s="164"/>
      <c r="C82" s="9" t="s">
        <v>17</v>
      </c>
      <c r="D82" s="9">
        <v>43.25</v>
      </c>
      <c r="E82" s="28">
        <v>47.22</v>
      </c>
      <c r="F82" s="64">
        <f t="shared" si="4"/>
        <v>2042.27</v>
      </c>
      <c r="G82" s="108"/>
      <c r="H82" s="118"/>
      <c r="I82" s="118"/>
      <c r="J82" s="118"/>
    </row>
    <row r="83" spans="1:10" ht="31.5" x14ac:dyDescent="0.25">
      <c r="A83" s="71">
        <f>A81+1</f>
        <v>43</v>
      </c>
      <c r="B83" s="70" t="s">
        <v>318</v>
      </c>
      <c r="C83" s="9" t="s">
        <v>273</v>
      </c>
      <c r="D83" s="9">
        <v>317</v>
      </c>
      <c r="E83" s="28">
        <v>64.55</v>
      </c>
      <c r="F83" s="64">
        <f t="shared" si="4"/>
        <v>20462.349999999999</v>
      </c>
      <c r="G83" s="108"/>
      <c r="H83" s="118"/>
      <c r="I83" s="118"/>
      <c r="J83" s="118"/>
    </row>
    <row r="84" spans="1:10" ht="31.5" x14ac:dyDescent="0.25">
      <c r="A84" s="71">
        <f t="shared" si="5"/>
        <v>44</v>
      </c>
      <c r="B84" s="70" t="s">
        <v>301</v>
      </c>
      <c r="C84" s="9" t="s">
        <v>17</v>
      </c>
      <c r="D84" s="9">
        <v>401.2</v>
      </c>
      <c r="E84" s="28">
        <v>862.86</v>
      </c>
      <c r="F84" s="64">
        <f t="shared" si="4"/>
        <v>346179.43</v>
      </c>
      <c r="G84" s="108"/>
      <c r="H84" s="118"/>
      <c r="I84" s="118"/>
      <c r="J84" s="118"/>
    </row>
    <row r="85" spans="1:10" ht="31.5" x14ac:dyDescent="0.25">
      <c r="A85" s="71">
        <f t="shared" si="5"/>
        <v>45</v>
      </c>
      <c r="B85" s="70" t="s">
        <v>302</v>
      </c>
      <c r="C85" s="9" t="s">
        <v>17</v>
      </c>
      <c r="D85" s="9">
        <v>40.1</v>
      </c>
      <c r="E85" s="28">
        <v>56.04</v>
      </c>
      <c r="F85" s="64">
        <f t="shared" si="4"/>
        <v>2247.1999999999998</v>
      </c>
      <c r="G85" s="108"/>
      <c r="H85" s="118"/>
      <c r="I85" s="118"/>
      <c r="J85" s="118"/>
    </row>
    <row r="86" spans="1:10" ht="15.75" x14ac:dyDescent="0.25">
      <c r="A86" s="71">
        <f t="shared" si="5"/>
        <v>46</v>
      </c>
      <c r="B86" s="70" t="s">
        <v>369</v>
      </c>
      <c r="C86" s="9" t="s">
        <v>17</v>
      </c>
      <c r="D86" s="9">
        <v>361.1</v>
      </c>
      <c r="E86" s="28">
        <v>82.16</v>
      </c>
      <c r="F86" s="64">
        <f t="shared" si="4"/>
        <v>29667.98</v>
      </c>
      <c r="G86" s="108"/>
      <c r="H86" s="118"/>
      <c r="I86" s="118"/>
      <c r="J86" s="118"/>
    </row>
    <row r="87" spans="1:10" ht="15.75" x14ac:dyDescent="0.25">
      <c r="A87" s="71">
        <f t="shared" si="5"/>
        <v>47</v>
      </c>
      <c r="B87" s="9" t="s">
        <v>44</v>
      </c>
      <c r="C87" s="9"/>
      <c r="D87" s="9"/>
      <c r="E87" s="28"/>
      <c r="F87" s="64"/>
      <c r="G87" s="108"/>
      <c r="H87" s="118"/>
      <c r="I87" s="118"/>
      <c r="J87" s="118"/>
    </row>
    <row r="88" spans="1:10" ht="15.75" x14ac:dyDescent="0.25">
      <c r="A88" s="172">
        <f t="shared" si="5"/>
        <v>48</v>
      </c>
      <c r="B88" s="174" t="s">
        <v>364</v>
      </c>
      <c r="C88" s="9" t="s">
        <v>57</v>
      </c>
      <c r="D88" s="9">
        <v>97.32</v>
      </c>
      <c r="E88" s="28">
        <v>2593.63</v>
      </c>
      <c r="F88" s="64">
        <f t="shared" si="4"/>
        <v>252412.07</v>
      </c>
      <c r="G88" s="108"/>
      <c r="H88" s="118"/>
      <c r="I88" s="118"/>
      <c r="J88" s="118"/>
    </row>
    <row r="89" spans="1:10" ht="15.75" x14ac:dyDescent="0.25">
      <c r="A89" s="173"/>
      <c r="B89" s="175"/>
      <c r="C89" s="9" t="s">
        <v>56</v>
      </c>
      <c r="D89" s="9">
        <v>243.3</v>
      </c>
      <c r="E89" s="28"/>
      <c r="F89" s="64"/>
      <c r="G89" s="108"/>
      <c r="H89" s="118"/>
      <c r="I89" s="118"/>
      <c r="J89" s="118"/>
    </row>
    <row r="90" spans="1:10" ht="15.75" x14ac:dyDescent="0.25">
      <c r="A90" s="172">
        <f>A88+1</f>
        <v>49</v>
      </c>
      <c r="B90" s="174" t="s">
        <v>45</v>
      </c>
      <c r="C90" s="9" t="s">
        <v>54</v>
      </c>
      <c r="D90" s="9">
        <v>44.25</v>
      </c>
      <c r="E90" s="28">
        <v>68307.62</v>
      </c>
      <c r="F90" s="64">
        <f t="shared" si="4"/>
        <v>3022612.19</v>
      </c>
      <c r="G90" s="108"/>
      <c r="H90" s="118"/>
      <c r="I90" s="118"/>
      <c r="J90" s="118"/>
    </row>
    <row r="91" spans="1:10" ht="15.75" x14ac:dyDescent="0.25">
      <c r="A91" s="173"/>
      <c r="B91" s="175"/>
      <c r="C91" s="9" t="s">
        <v>4</v>
      </c>
      <c r="D91" s="9">
        <v>17.785</v>
      </c>
      <c r="E91" s="28"/>
      <c r="F91" s="64"/>
      <c r="G91" s="108"/>
      <c r="H91" s="118"/>
      <c r="I91" s="118"/>
      <c r="J91" s="118"/>
    </row>
    <row r="92" spans="1:10" ht="15.75" x14ac:dyDescent="0.25">
      <c r="A92" s="172">
        <f>A90+1</f>
        <v>50</v>
      </c>
      <c r="B92" s="190" t="s">
        <v>319</v>
      </c>
      <c r="C92" s="9" t="s">
        <v>8</v>
      </c>
      <c r="D92" s="9">
        <v>962</v>
      </c>
      <c r="E92" s="28">
        <v>460.24</v>
      </c>
      <c r="F92" s="64">
        <f t="shared" si="4"/>
        <v>442750.88</v>
      </c>
      <c r="G92" s="108"/>
      <c r="H92" s="118"/>
      <c r="I92" s="118"/>
      <c r="J92" s="118"/>
    </row>
    <row r="93" spans="1:10" ht="15.75" x14ac:dyDescent="0.25">
      <c r="A93" s="176"/>
      <c r="B93" s="190"/>
      <c r="C93" s="9" t="s">
        <v>17</v>
      </c>
      <c r="D93" s="9">
        <v>2.21</v>
      </c>
      <c r="E93" s="28"/>
      <c r="F93" s="64"/>
      <c r="G93" s="108"/>
      <c r="H93" s="118"/>
      <c r="I93" s="118"/>
      <c r="J93" s="118"/>
    </row>
    <row r="94" spans="1:10" ht="18.75" x14ac:dyDescent="0.25">
      <c r="A94" s="173"/>
      <c r="B94" s="190"/>
      <c r="C94" s="9" t="s">
        <v>273</v>
      </c>
      <c r="D94" s="9">
        <v>62.05</v>
      </c>
      <c r="E94" s="28"/>
      <c r="F94" s="64"/>
      <c r="G94" s="108"/>
      <c r="H94" s="118"/>
      <c r="I94" s="118"/>
      <c r="J94" s="118"/>
    </row>
    <row r="95" spans="1:10" ht="63" x14ac:dyDescent="0.25">
      <c r="A95" s="71">
        <f>A92+1</f>
        <v>51</v>
      </c>
      <c r="B95" s="70" t="s">
        <v>320</v>
      </c>
      <c r="C95" s="9" t="s">
        <v>273</v>
      </c>
      <c r="D95" s="9">
        <v>247.8</v>
      </c>
      <c r="E95" s="28">
        <v>632.35</v>
      </c>
      <c r="F95" s="64">
        <f t="shared" si="4"/>
        <v>156696.32999999999</v>
      </c>
      <c r="G95" s="108"/>
      <c r="H95" s="118"/>
      <c r="I95" s="118"/>
      <c r="J95" s="118"/>
    </row>
    <row r="96" spans="1:10" ht="15.75" x14ac:dyDescent="0.25">
      <c r="A96" s="71">
        <f t="shared" si="5"/>
        <v>52</v>
      </c>
      <c r="B96" s="70" t="s">
        <v>321</v>
      </c>
      <c r="C96" s="9" t="s">
        <v>4</v>
      </c>
      <c r="D96" s="9">
        <v>0.72299999999999998</v>
      </c>
      <c r="E96" s="28">
        <v>82755.37</v>
      </c>
      <c r="F96" s="64">
        <f t="shared" si="4"/>
        <v>59832.13</v>
      </c>
      <c r="G96" s="108"/>
      <c r="H96" s="118"/>
      <c r="I96" s="118"/>
      <c r="J96" s="118"/>
    </row>
    <row r="97" spans="1:10" ht="31.5" x14ac:dyDescent="0.25">
      <c r="A97" s="71">
        <f t="shared" si="5"/>
        <v>53</v>
      </c>
      <c r="B97" s="70" t="s">
        <v>322</v>
      </c>
      <c r="C97" s="9" t="s">
        <v>273</v>
      </c>
      <c r="D97" s="9">
        <v>205</v>
      </c>
      <c r="E97" s="28">
        <v>169.1</v>
      </c>
      <c r="F97" s="64">
        <f t="shared" si="4"/>
        <v>34665.5</v>
      </c>
      <c r="G97" s="108"/>
      <c r="H97" s="118"/>
      <c r="I97" s="118"/>
      <c r="J97" s="118"/>
    </row>
    <row r="98" spans="1:10" ht="15.75" x14ac:dyDescent="0.25">
      <c r="A98" s="71"/>
      <c r="B98" s="44" t="s">
        <v>46</v>
      </c>
      <c r="C98" s="9"/>
      <c r="D98" s="9"/>
      <c r="E98" s="28"/>
      <c r="F98" s="64"/>
      <c r="G98" s="108"/>
      <c r="H98" s="118"/>
      <c r="I98" s="118"/>
      <c r="J98" s="118"/>
    </row>
    <row r="99" spans="1:10" ht="15.75" x14ac:dyDescent="0.25">
      <c r="A99" s="71">
        <f>A97+1</f>
        <v>54</v>
      </c>
      <c r="B99" s="70" t="s">
        <v>363</v>
      </c>
      <c r="C99" s="9" t="s">
        <v>57</v>
      </c>
      <c r="D99" s="50">
        <v>7</v>
      </c>
      <c r="E99" s="28">
        <v>2593.64</v>
      </c>
      <c r="F99" s="64">
        <f t="shared" si="4"/>
        <v>18155.48</v>
      </c>
      <c r="G99" s="108"/>
      <c r="H99" s="118"/>
      <c r="I99" s="118"/>
      <c r="J99" s="118"/>
    </row>
    <row r="100" spans="1:10" ht="15.75" x14ac:dyDescent="0.25">
      <c r="A100" s="172">
        <f t="shared" si="5"/>
        <v>55</v>
      </c>
      <c r="B100" s="164" t="s">
        <v>323</v>
      </c>
      <c r="C100" s="9" t="s">
        <v>8</v>
      </c>
      <c r="D100" s="9">
        <v>2</v>
      </c>
      <c r="E100" s="28"/>
      <c r="F100" s="64"/>
      <c r="G100" s="108"/>
      <c r="H100" s="118"/>
      <c r="I100" s="118"/>
      <c r="J100" s="118"/>
    </row>
    <row r="101" spans="1:10" ht="15.75" x14ac:dyDescent="0.25">
      <c r="A101" s="173"/>
      <c r="B101" s="164"/>
      <c r="C101" s="9" t="s">
        <v>17</v>
      </c>
      <c r="D101" s="9">
        <v>2.34</v>
      </c>
      <c r="E101" s="28">
        <v>15711.65</v>
      </c>
      <c r="F101" s="64">
        <f t="shared" si="4"/>
        <v>36765.26</v>
      </c>
      <c r="G101" s="108"/>
      <c r="H101" s="118"/>
      <c r="I101" s="118"/>
      <c r="J101" s="118"/>
    </row>
    <row r="102" spans="1:10" ht="15.75" x14ac:dyDescent="0.25">
      <c r="A102" s="172">
        <f>A100+1</f>
        <v>56</v>
      </c>
      <c r="B102" s="164" t="s">
        <v>324</v>
      </c>
      <c r="C102" s="9" t="s">
        <v>8</v>
      </c>
      <c r="D102" s="9">
        <v>3</v>
      </c>
      <c r="E102" s="28"/>
      <c r="F102" s="64">
        <f t="shared" si="4"/>
        <v>0</v>
      </c>
      <c r="G102" s="108"/>
      <c r="H102" s="118"/>
      <c r="I102" s="118"/>
      <c r="J102" s="118"/>
    </row>
    <row r="103" spans="1:10" ht="15.75" x14ac:dyDescent="0.25">
      <c r="A103" s="173"/>
      <c r="B103" s="164"/>
      <c r="C103" s="9" t="s">
        <v>17</v>
      </c>
      <c r="D103" s="9">
        <v>1.77</v>
      </c>
      <c r="E103" s="28">
        <v>20605.32</v>
      </c>
      <c r="F103" s="64">
        <f t="shared" si="4"/>
        <v>36471.42</v>
      </c>
      <c r="G103" s="108"/>
      <c r="H103" s="118"/>
      <c r="I103" s="118"/>
      <c r="J103" s="118"/>
    </row>
    <row r="104" spans="1:10" ht="15.75" x14ac:dyDescent="0.25">
      <c r="A104" s="172">
        <f>A102+1</f>
        <v>57</v>
      </c>
      <c r="B104" s="174" t="s">
        <v>45</v>
      </c>
      <c r="C104" s="9" t="s">
        <v>38</v>
      </c>
      <c r="D104" s="9">
        <v>0.9</v>
      </c>
      <c r="E104" s="28">
        <v>76125.47</v>
      </c>
      <c r="F104" s="64">
        <f t="shared" si="4"/>
        <v>68512.92</v>
      </c>
      <c r="G104" s="108"/>
      <c r="H104" s="118"/>
      <c r="I104" s="118"/>
      <c r="J104" s="118"/>
    </row>
    <row r="105" spans="1:10" ht="15.75" x14ac:dyDescent="0.25">
      <c r="A105" s="173"/>
      <c r="B105" s="175"/>
      <c r="C105" s="9" t="s">
        <v>4</v>
      </c>
      <c r="D105" s="9">
        <v>0.121</v>
      </c>
      <c r="E105" s="28"/>
      <c r="F105" s="64"/>
      <c r="G105" s="108"/>
      <c r="H105" s="118"/>
      <c r="I105" s="118"/>
      <c r="J105" s="118"/>
    </row>
    <row r="106" spans="1:10" ht="15.75" x14ac:dyDescent="0.25">
      <c r="A106" s="172">
        <f>A104+1</f>
        <v>58</v>
      </c>
      <c r="B106" s="192" t="s">
        <v>47</v>
      </c>
      <c r="C106" s="9" t="s">
        <v>8</v>
      </c>
      <c r="D106" s="9">
        <v>22</v>
      </c>
      <c r="E106" s="28">
        <v>460.24</v>
      </c>
      <c r="F106" s="64">
        <f t="shared" si="4"/>
        <v>10125.280000000001</v>
      </c>
      <c r="G106" s="108"/>
      <c r="H106" s="118"/>
      <c r="I106" s="118"/>
      <c r="J106" s="118"/>
    </row>
    <row r="107" spans="1:10" ht="15.75" x14ac:dyDescent="0.25">
      <c r="A107" s="176"/>
      <c r="B107" s="193"/>
      <c r="C107" s="9" t="s">
        <v>17</v>
      </c>
      <c r="D107" s="9">
        <v>0.05</v>
      </c>
      <c r="E107" s="28"/>
      <c r="F107" s="64"/>
      <c r="G107" s="108"/>
      <c r="H107" s="118"/>
      <c r="I107" s="118"/>
      <c r="J107" s="118"/>
    </row>
    <row r="108" spans="1:10" ht="18.75" x14ac:dyDescent="0.25">
      <c r="A108" s="173"/>
      <c r="B108" s="194"/>
      <c r="C108" s="9" t="s">
        <v>273</v>
      </c>
      <c r="D108" s="9">
        <v>1.42</v>
      </c>
      <c r="E108" s="28"/>
      <c r="F108" s="64"/>
      <c r="G108" s="108"/>
      <c r="H108" s="118"/>
      <c r="I108" s="118"/>
      <c r="J108" s="118"/>
    </row>
    <row r="109" spans="1:10" ht="63" x14ac:dyDescent="0.25">
      <c r="A109" s="71">
        <f>A106+1</f>
        <v>59</v>
      </c>
      <c r="B109" s="70" t="s">
        <v>320</v>
      </c>
      <c r="C109" s="9" t="s">
        <v>273</v>
      </c>
      <c r="D109" s="9">
        <v>23</v>
      </c>
      <c r="E109" s="28">
        <v>758.29</v>
      </c>
      <c r="F109" s="64">
        <f t="shared" si="4"/>
        <v>17440.669999999998</v>
      </c>
      <c r="G109" s="108"/>
      <c r="H109" s="118"/>
      <c r="I109" s="118"/>
      <c r="J109" s="118"/>
    </row>
    <row r="110" spans="1:10" ht="31.5" x14ac:dyDescent="0.25">
      <c r="A110" s="71">
        <f>A109+1</f>
        <v>60</v>
      </c>
      <c r="B110" s="70" t="s">
        <v>325</v>
      </c>
      <c r="C110" s="9" t="s">
        <v>273</v>
      </c>
      <c r="D110" s="9">
        <v>27.6</v>
      </c>
      <c r="E110" s="28">
        <v>169.09</v>
      </c>
      <c r="F110" s="64">
        <f t="shared" si="4"/>
        <v>4666.88</v>
      </c>
      <c r="G110" s="108"/>
      <c r="H110" s="118"/>
      <c r="I110" s="118"/>
      <c r="J110" s="118"/>
    </row>
    <row r="111" spans="1:10" ht="15.75" x14ac:dyDescent="0.25">
      <c r="A111" s="71"/>
      <c r="B111" s="9" t="s">
        <v>22</v>
      </c>
      <c r="C111" s="9"/>
      <c r="D111" s="9"/>
      <c r="E111" s="28"/>
      <c r="F111" s="64"/>
      <c r="G111" s="108"/>
      <c r="H111" s="118"/>
      <c r="I111" s="118"/>
      <c r="J111" s="118"/>
    </row>
    <row r="112" spans="1:10" ht="31.5" x14ac:dyDescent="0.25">
      <c r="A112" s="71">
        <f>A110+1</f>
        <v>61</v>
      </c>
      <c r="B112" s="70" t="s">
        <v>326</v>
      </c>
      <c r="C112" s="9" t="s">
        <v>17</v>
      </c>
      <c r="D112" s="9">
        <v>33.18</v>
      </c>
      <c r="E112" s="28">
        <v>63.89</v>
      </c>
      <c r="F112" s="64">
        <f t="shared" si="4"/>
        <v>2119.87</v>
      </c>
      <c r="G112" s="108"/>
      <c r="H112" s="118"/>
      <c r="I112" s="118"/>
      <c r="J112" s="118"/>
    </row>
    <row r="113" spans="1:10" ht="31.5" x14ac:dyDescent="0.25">
      <c r="A113" s="71">
        <f t="shared" si="5"/>
        <v>62</v>
      </c>
      <c r="B113" s="70" t="s">
        <v>327</v>
      </c>
      <c r="C113" s="9" t="s">
        <v>17</v>
      </c>
      <c r="D113" s="9">
        <v>22.13</v>
      </c>
      <c r="E113" s="28">
        <v>63.88</v>
      </c>
      <c r="F113" s="64">
        <f t="shared" si="4"/>
        <v>1413.66</v>
      </c>
      <c r="G113" s="108"/>
      <c r="H113" s="118"/>
      <c r="I113" s="118"/>
      <c r="J113" s="118"/>
    </row>
    <row r="114" spans="1:10" ht="31.5" x14ac:dyDescent="0.25">
      <c r="A114" s="71">
        <f t="shared" si="5"/>
        <v>63</v>
      </c>
      <c r="B114" s="70" t="s">
        <v>328</v>
      </c>
      <c r="C114" s="9" t="s">
        <v>17</v>
      </c>
      <c r="D114" s="9">
        <v>17.02</v>
      </c>
      <c r="E114" s="28">
        <v>2465.3000000000002</v>
      </c>
      <c r="F114" s="64">
        <f t="shared" si="4"/>
        <v>41959.41</v>
      </c>
      <c r="G114" s="108"/>
      <c r="H114" s="118"/>
      <c r="I114" s="118"/>
      <c r="J114" s="118"/>
    </row>
    <row r="115" spans="1:10" ht="31.5" x14ac:dyDescent="0.25">
      <c r="A115" s="71">
        <f t="shared" si="5"/>
        <v>64</v>
      </c>
      <c r="B115" s="70" t="s">
        <v>329</v>
      </c>
      <c r="C115" s="9" t="s">
        <v>273</v>
      </c>
      <c r="D115" s="9">
        <v>121.45</v>
      </c>
      <c r="E115" s="28">
        <v>43.81</v>
      </c>
      <c r="F115" s="64">
        <f t="shared" si="4"/>
        <v>5320.72</v>
      </c>
      <c r="G115" s="108"/>
      <c r="H115" s="118"/>
      <c r="I115" s="118"/>
      <c r="J115" s="118"/>
    </row>
    <row r="116" spans="1:10" ht="63" x14ac:dyDescent="0.25">
      <c r="A116" s="71">
        <f t="shared" si="5"/>
        <v>65</v>
      </c>
      <c r="B116" s="70" t="s">
        <v>330</v>
      </c>
      <c r="C116" s="9" t="s">
        <v>7</v>
      </c>
      <c r="D116" s="9">
        <v>2</v>
      </c>
      <c r="E116" s="28">
        <v>21885.32</v>
      </c>
      <c r="F116" s="64">
        <f t="shared" si="4"/>
        <v>43770.64</v>
      </c>
      <c r="G116" s="108"/>
      <c r="H116" s="118"/>
      <c r="I116" s="118"/>
      <c r="J116" s="118"/>
    </row>
    <row r="117" spans="1:10" ht="63" x14ac:dyDescent="0.25">
      <c r="A117" s="71">
        <f t="shared" si="5"/>
        <v>66</v>
      </c>
      <c r="B117" s="70" t="s">
        <v>331</v>
      </c>
      <c r="C117" s="9" t="s">
        <v>7</v>
      </c>
      <c r="D117" s="9">
        <v>1</v>
      </c>
      <c r="E117" s="28">
        <v>10942.66</v>
      </c>
      <c r="F117" s="64">
        <f t="shared" si="4"/>
        <v>10942.66</v>
      </c>
      <c r="G117" s="108"/>
      <c r="H117" s="118"/>
      <c r="I117" s="118"/>
      <c r="J117" s="118"/>
    </row>
    <row r="118" spans="1:10" ht="18.75" x14ac:dyDescent="0.25">
      <c r="A118" s="71">
        <f t="shared" si="5"/>
        <v>67</v>
      </c>
      <c r="B118" s="70" t="s">
        <v>332</v>
      </c>
      <c r="C118" s="9" t="s">
        <v>274</v>
      </c>
      <c r="D118" s="9">
        <v>9.75</v>
      </c>
      <c r="E118" s="28">
        <v>2100.29</v>
      </c>
      <c r="F118" s="64">
        <f t="shared" si="4"/>
        <v>20477.830000000002</v>
      </c>
      <c r="G118" s="108"/>
      <c r="H118" s="118"/>
      <c r="I118" s="118"/>
      <c r="J118" s="118"/>
    </row>
    <row r="119" spans="1:10" ht="63" x14ac:dyDescent="0.25">
      <c r="A119" s="71">
        <f t="shared" si="5"/>
        <v>68</v>
      </c>
      <c r="B119" s="70" t="s">
        <v>333</v>
      </c>
      <c r="C119" s="9" t="s">
        <v>7</v>
      </c>
      <c r="D119" s="9">
        <v>6</v>
      </c>
      <c r="E119" s="28">
        <v>3329.63</v>
      </c>
      <c r="F119" s="64">
        <f t="shared" si="4"/>
        <v>19977.78</v>
      </c>
      <c r="G119" s="108"/>
      <c r="H119" s="118"/>
      <c r="I119" s="118"/>
      <c r="J119" s="118"/>
    </row>
    <row r="120" spans="1:10" ht="63" x14ac:dyDescent="0.25">
      <c r="A120" s="71">
        <f t="shared" si="5"/>
        <v>69</v>
      </c>
      <c r="B120" s="70" t="s">
        <v>334</v>
      </c>
      <c r="C120" s="9" t="s">
        <v>7</v>
      </c>
      <c r="D120" s="9">
        <v>3</v>
      </c>
      <c r="E120" s="28">
        <v>4354.18</v>
      </c>
      <c r="F120" s="64">
        <f t="shared" si="4"/>
        <v>13062.54</v>
      </c>
      <c r="G120" s="108"/>
      <c r="H120" s="118"/>
      <c r="I120" s="118"/>
      <c r="J120" s="118"/>
    </row>
    <row r="121" spans="1:10" ht="63" x14ac:dyDescent="0.25">
      <c r="A121" s="71">
        <f t="shared" si="5"/>
        <v>70</v>
      </c>
      <c r="B121" s="70" t="s">
        <v>335</v>
      </c>
      <c r="C121" s="9" t="s">
        <v>7</v>
      </c>
      <c r="D121" s="9">
        <v>2</v>
      </c>
      <c r="E121" s="28">
        <v>5378.73</v>
      </c>
      <c r="F121" s="64">
        <f t="shared" si="4"/>
        <v>10757.46</v>
      </c>
      <c r="G121" s="108"/>
      <c r="H121" s="118"/>
      <c r="I121" s="118"/>
      <c r="J121" s="118"/>
    </row>
    <row r="122" spans="1:10" ht="63" x14ac:dyDescent="0.25">
      <c r="A122" s="71">
        <f t="shared" si="5"/>
        <v>71</v>
      </c>
      <c r="B122" s="70" t="s">
        <v>336</v>
      </c>
      <c r="C122" s="9" t="s">
        <v>7</v>
      </c>
      <c r="D122" s="9">
        <v>5</v>
      </c>
      <c r="E122" s="28">
        <v>6608.07</v>
      </c>
      <c r="F122" s="64">
        <f t="shared" si="4"/>
        <v>33040.35</v>
      </c>
      <c r="G122" s="108"/>
      <c r="H122" s="118"/>
      <c r="I122" s="118"/>
      <c r="J122" s="118"/>
    </row>
    <row r="123" spans="1:10" ht="18.75" x14ac:dyDescent="0.25">
      <c r="A123" s="172">
        <f t="shared" si="5"/>
        <v>72</v>
      </c>
      <c r="B123" s="70" t="s">
        <v>337</v>
      </c>
      <c r="C123" s="9" t="s">
        <v>274</v>
      </c>
      <c r="D123" s="9">
        <v>23.43</v>
      </c>
      <c r="E123" s="28">
        <v>2100.3200000000002</v>
      </c>
      <c r="F123" s="64">
        <f t="shared" si="4"/>
        <v>49210.5</v>
      </c>
      <c r="G123" s="108"/>
      <c r="H123" s="118"/>
      <c r="I123" s="118"/>
      <c r="J123" s="118"/>
    </row>
    <row r="124" spans="1:10" ht="15.75" x14ac:dyDescent="0.25">
      <c r="A124" s="176"/>
      <c r="B124" s="70" t="s">
        <v>338</v>
      </c>
      <c r="C124" s="9" t="s">
        <v>7</v>
      </c>
      <c r="D124" s="9">
        <v>344</v>
      </c>
      <c r="E124" s="28"/>
      <c r="F124" s="64"/>
      <c r="G124" s="108"/>
      <c r="H124" s="118"/>
      <c r="I124" s="118"/>
      <c r="J124" s="118"/>
    </row>
    <row r="125" spans="1:10" ht="15.75" x14ac:dyDescent="0.25">
      <c r="A125" s="173"/>
      <c r="B125" s="70" t="s">
        <v>339</v>
      </c>
      <c r="C125" s="9" t="s">
        <v>4</v>
      </c>
      <c r="D125" s="9">
        <v>0.153</v>
      </c>
      <c r="E125" s="28"/>
      <c r="F125" s="64"/>
      <c r="G125" s="108"/>
      <c r="H125" s="118"/>
      <c r="I125" s="118"/>
      <c r="J125" s="118"/>
    </row>
    <row r="126" spans="1:10" ht="28.5" x14ac:dyDescent="0.25">
      <c r="A126" s="71"/>
      <c r="B126" s="94" t="s">
        <v>340</v>
      </c>
      <c r="C126" s="68"/>
      <c r="D126" s="68"/>
      <c r="E126" s="28"/>
      <c r="F126" s="64"/>
      <c r="G126" s="108"/>
      <c r="H126" s="118"/>
      <c r="I126" s="118"/>
      <c r="J126" s="118"/>
    </row>
    <row r="127" spans="1:10" ht="47.25" x14ac:dyDescent="0.25">
      <c r="A127" s="71"/>
      <c r="B127" s="72" t="s">
        <v>86</v>
      </c>
      <c r="C127" s="73"/>
      <c r="D127" s="73"/>
      <c r="E127" s="28"/>
      <c r="F127" s="64"/>
      <c r="G127" s="108"/>
      <c r="H127" s="118"/>
      <c r="I127" s="118"/>
      <c r="J127" s="118"/>
    </row>
    <row r="128" spans="1:10" ht="15.75" x14ac:dyDescent="0.25">
      <c r="A128" s="71"/>
      <c r="B128" s="65" t="s">
        <v>87</v>
      </c>
      <c r="C128" s="66"/>
      <c r="D128" s="66"/>
      <c r="E128" s="28"/>
      <c r="F128" s="64"/>
      <c r="G128" s="108"/>
      <c r="H128" s="118"/>
      <c r="I128" s="118"/>
      <c r="J128" s="118"/>
    </row>
    <row r="129" spans="1:10" ht="15.75" x14ac:dyDescent="0.25">
      <c r="A129" s="172">
        <f>A123+1</f>
        <v>73</v>
      </c>
      <c r="B129" s="191" t="s">
        <v>341</v>
      </c>
      <c r="C129" s="66" t="s">
        <v>54</v>
      </c>
      <c r="D129" s="66">
        <v>58</v>
      </c>
      <c r="E129" s="28">
        <v>5970.13</v>
      </c>
      <c r="F129" s="64">
        <f t="shared" si="4"/>
        <v>346267.54</v>
      </c>
      <c r="G129" s="108"/>
      <c r="H129" s="118"/>
      <c r="I129" s="118"/>
      <c r="J129" s="118"/>
    </row>
    <row r="130" spans="1:10" ht="15.75" x14ac:dyDescent="0.25">
      <c r="A130" s="173"/>
      <c r="B130" s="191"/>
      <c r="C130" s="66" t="s">
        <v>4</v>
      </c>
      <c r="D130" s="66">
        <v>1.4</v>
      </c>
      <c r="E130" s="28"/>
      <c r="F130" s="64"/>
      <c r="G130" s="108"/>
      <c r="H130" s="118"/>
      <c r="I130" s="118"/>
      <c r="J130" s="118"/>
    </row>
    <row r="131" spans="1:10" ht="15.75" x14ac:dyDescent="0.25">
      <c r="A131" s="172">
        <f>A129+1</f>
        <v>74</v>
      </c>
      <c r="B131" s="191" t="s">
        <v>342</v>
      </c>
      <c r="C131" s="66" t="s">
        <v>38</v>
      </c>
      <c r="D131" s="66">
        <v>798</v>
      </c>
      <c r="E131" s="28">
        <v>8692.56</v>
      </c>
      <c r="F131" s="64">
        <f t="shared" si="4"/>
        <v>6936662.8799999999</v>
      </c>
      <c r="G131" s="108"/>
      <c r="H131" s="118"/>
      <c r="I131" s="118"/>
      <c r="J131" s="118"/>
    </row>
    <row r="132" spans="1:10" ht="15.75" x14ac:dyDescent="0.25">
      <c r="A132" s="173"/>
      <c r="B132" s="191"/>
      <c r="C132" s="66" t="s">
        <v>4</v>
      </c>
      <c r="D132" s="66">
        <v>26.97</v>
      </c>
      <c r="E132" s="28"/>
      <c r="F132" s="64"/>
      <c r="G132" s="108"/>
      <c r="H132" s="118"/>
      <c r="I132" s="118"/>
      <c r="J132" s="118"/>
    </row>
    <row r="133" spans="1:10" ht="15.75" x14ac:dyDescent="0.25">
      <c r="A133" s="71"/>
      <c r="B133" s="65" t="s">
        <v>88</v>
      </c>
      <c r="C133" s="66"/>
      <c r="D133" s="66"/>
      <c r="E133" s="28"/>
      <c r="F133" s="64"/>
      <c r="G133" s="108"/>
      <c r="H133" s="118"/>
      <c r="I133" s="118"/>
      <c r="J133" s="118"/>
    </row>
    <row r="134" spans="1:10" ht="15.75" x14ac:dyDescent="0.25">
      <c r="A134" s="172">
        <f>A131+1</f>
        <v>75</v>
      </c>
      <c r="B134" s="191" t="s">
        <v>343</v>
      </c>
      <c r="C134" s="66" t="s">
        <v>54</v>
      </c>
      <c r="D134" s="66">
        <v>691</v>
      </c>
      <c r="E134" s="28">
        <v>9173.92</v>
      </c>
      <c r="F134" s="64">
        <f t="shared" si="4"/>
        <v>6339178.7199999997</v>
      </c>
      <c r="G134" s="108"/>
      <c r="H134" s="118"/>
      <c r="I134" s="118"/>
      <c r="J134" s="118"/>
    </row>
    <row r="135" spans="1:10" ht="15.75" x14ac:dyDescent="0.25">
      <c r="A135" s="173"/>
      <c r="B135" s="191"/>
      <c r="C135" s="66" t="s">
        <v>4</v>
      </c>
      <c r="D135" s="66">
        <v>31.72</v>
      </c>
      <c r="E135" s="28"/>
      <c r="F135" s="64"/>
      <c r="G135" s="108"/>
      <c r="H135" s="118"/>
      <c r="I135" s="118"/>
      <c r="J135" s="118"/>
    </row>
    <row r="136" spans="1:10" ht="15.75" x14ac:dyDescent="0.25">
      <c r="A136" s="71">
        <f>A134+1</f>
        <v>76</v>
      </c>
      <c r="B136" s="65" t="s">
        <v>89</v>
      </c>
      <c r="C136" s="66" t="s">
        <v>7</v>
      </c>
      <c r="D136" s="66">
        <v>1</v>
      </c>
      <c r="E136" s="28">
        <v>11263.68</v>
      </c>
      <c r="F136" s="64">
        <f t="shared" si="4"/>
        <v>11263.68</v>
      </c>
      <c r="G136" s="108"/>
      <c r="H136" s="118"/>
      <c r="I136" s="118"/>
      <c r="J136" s="118"/>
    </row>
    <row r="137" spans="1:10" ht="15.75" x14ac:dyDescent="0.25">
      <c r="A137" s="71">
        <f t="shared" si="5"/>
        <v>77</v>
      </c>
      <c r="B137" s="65" t="s">
        <v>90</v>
      </c>
      <c r="C137" s="66" t="s">
        <v>8</v>
      </c>
      <c r="D137" s="66">
        <v>1</v>
      </c>
      <c r="E137" s="28">
        <v>1510393.03</v>
      </c>
      <c r="F137" s="64">
        <f t="shared" si="4"/>
        <v>1510393.03</v>
      </c>
      <c r="G137" s="108"/>
      <c r="H137" s="118"/>
      <c r="I137" s="118"/>
      <c r="J137" s="118"/>
    </row>
    <row r="138" spans="1:10" ht="47.25" x14ac:dyDescent="0.25">
      <c r="A138" s="71">
        <f>A137+1</f>
        <v>78</v>
      </c>
      <c r="B138" s="74" t="s">
        <v>344</v>
      </c>
      <c r="C138" s="66" t="s">
        <v>54</v>
      </c>
      <c r="D138" s="66">
        <v>325</v>
      </c>
      <c r="E138" s="28">
        <v>1793.7</v>
      </c>
      <c r="F138" s="64">
        <f t="shared" ref="F138:F152" si="6">ROUND(D138*E138,2)</f>
        <v>582952.5</v>
      </c>
      <c r="G138" s="108"/>
      <c r="H138" s="118"/>
      <c r="I138" s="118"/>
      <c r="J138" s="118"/>
    </row>
    <row r="139" spans="1:10" ht="15.75" x14ac:dyDescent="0.25">
      <c r="A139" s="71"/>
      <c r="B139" s="191" t="s">
        <v>345</v>
      </c>
      <c r="C139" s="66" t="s">
        <v>8</v>
      </c>
      <c r="D139" s="66">
        <v>109</v>
      </c>
      <c r="E139" s="28"/>
      <c r="F139" s="64"/>
      <c r="G139" s="108"/>
      <c r="H139" s="118"/>
      <c r="I139" s="118"/>
      <c r="J139" s="118"/>
    </row>
    <row r="140" spans="1:10" ht="15.75" x14ac:dyDescent="0.25">
      <c r="A140" s="71"/>
      <c r="B140" s="191"/>
      <c r="C140" s="66" t="s">
        <v>4</v>
      </c>
      <c r="D140" s="66">
        <v>2.73</v>
      </c>
      <c r="E140" s="28"/>
      <c r="F140" s="64"/>
      <c r="G140" s="108"/>
      <c r="H140" s="118"/>
      <c r="I140" s="118"/>
      <c r="J140" s="118"/>
    </row>
    <row r="141" spans="1:10" ht="15.75" x14ac:dyDescent="0.25">
      <c r="A141" s="71"/>
      <c r="B141" s="191" t="s">
        <v>346</v>
      </c>
      <c r="C141" s="66" t="s">
        <v>8</v>
      </c>
      <c r="D141" s="66">
        <v>11</v>
      </c>
      <c r="E141" s="28"/>
      <c r="F141" s="64"/>
      <c r="G141" s="108"/>
      <c r="H141" s="118"/>
      <c r="I141" s="118"/>
      <c r="J141" s="118"/>
    </row>
    <row r="142" spans="1:10" ht="15.75" x14ac:dyDescent="0.25">
      <c r="A142" s="71"/>
      <c r="B142" s="191"/>
      <c r="C142" s="66" t="s">
        <v>4</v>
      </c>
      <c r="D142" s="66">
        <v>0.12</v>
      </c>
      <c r="E142" s="28"/>
      <c r="F142" s="64"/>
      <c r="G142" s="108"/>
      <c r="H142" s="118"/>
      <c r="I142" s="118"/>
      <c r="J142" s="118"/>
    </row>
    <row r="143" spans="1:10" ht="18.75" x14ac:dyDescent="0.25">
      <c r="A143" s="71"/>
      <c r="B143" s="191" t="s">
        <v>347</v>
      </c>
      <c r="C143" s="66" t="s">
        <v>348</v>
      </c>
      <c r="D143" s="66">
        <v>585</v>
      </c>
      <c r="E143" s="28"/>
      <c r="F143" s="64"/>
      <c r="G143" s="108"/>
      <c r="H143" s="118"/>
      <c r="I143" s="118"/>
      <c r="J143" s="118"/>
    </row>
    <row r="144" spans="1:10" ht="15.75" x14ac:dyDescent="0.25">
      <c r="A144" s="71"/>
      <c r="B144" s="191"/>
      <c r="C144" s="66" t="s">
        <v>4</v>
      </c>
      <c r="D144" s="66">
        <v>0.42</v>
      </c>
      <c r="E144" s="28"/>
      <c r="F144" s="64"/>
      <c r="G144" s="108"/>
      <c r="H144" s="118"/>
      <c r="I144" s="118"/>
      <c r="J144" s="118"/>
    </row>
    <row r="145" spans="1:10" ht="15.75" x14ac:dyDescent="0.25">
      <c r="A145" s="71"/>
      <c r="B145" s="65" t="s">
        <v>349</v>
      </c>
      <c r="C145" s="66" t="s">
        <v>4</v>
      </c>
      <c r="D145" s="66">
        <v>0.13</v>
      </c>
      <c r="E145" s="28"/>
      <c r="F145" s="64"/>
      <c r="G145" s="108"/>
      <c r="H145" s="118"/>
      <c r="I145" s="118"/>
      <c r="J145" s="118"/>
    </row>
    <row r="146" spans="1:10" ht="31.5" x14ac:dyDescent="0.25">
      <c r="A146" s="71"/>
      <c r="B146" s="65" t="s">
        <v>350</v>
      </c>
      <c r="C146" s="66" t="s">
        <v>8</v>
      </c>
      <c r="D146" s="66">
        <v>109</v>
      </c>
      <c r="E146" s="28"/>
      <c r="F146" s="64"/>
      <c r="G146" s="108"/>
      <c r="H146" s="118"/>
      <c r="I146" s="118"/>
      <c r="J146" s="118"/>
    </row>
    <row r="147" spans="1:10" ht="31.5" x14ac:dyDescent="0.25">
      <c r="A147" s="71">
        <f>A138+1</f>
        <v>79</v>
      </c>
      <c r="B147" s="65" t="s">
        <v>351</v>
      </c>
      <c r="C147" s="66" t="s">
        <v>352</v>
      </c>
      <c r="D147" s="66">
        <v>0.34</v>
      </c>
      <c r="E147" s="28">
        <v>3039.41</v>
      </c>
      <c r="F147" s="64">
        <f t="shared" si="6"/>
        <v>1033.4000000000001</v>
      </c>
      <c r="G147" s="108"/>
      <c r="H147" s="118"/>
      <c r="I147" s="118"/>
      <c r="J147" s="118"/>
    </row>
    <row r="148" spans="1:10" ht="31.5" x14ac:dyDescent="0.25">
      <c r="A148" s="71">
        <f t="shared" ref="A148:A149" si="7">A147+1</f>
        <v>80</v>
      </c>
      <c r="B148" s="65" t="s">
        <v>353</v>
      </c>
      <c r="C148" s="66" t="s">
        <v>352</v>
      </c>
      <c r="D148" s="66">
        <v>5.66</v>
      </c>
      <c r="E148" s="28">
        <v>6132.87</v>
      </c>
      <c r="F148" s="64">
        <f t="shared" si="6"/>
        <v>34712.04</v>
      </c>
      <c r="G148" s="108"/>
      <c r="H148" s="118"/>
      <c r="I148" s="118"/>
      <c r="J148" s="118"/>
    </row>
    <row r="149" spans="1:10" ht="15.75" x14ac:dyDescent="0.25">
      <c r="A149" s="172">
        <f t="shared" si="7"/>
        <v>81</v>
      </c>
      <c r="B149" s="191" t="s">
        <v>354</v>
      </c>
      <c r="C149" s="66" t="s">
        <v>8</v>
      </c>
      <c r="D149" s="66">
        <v>3</v>
      </c>
      <c r="E149" s="28">
        <v>225.1</v>
      </c>
      <c r="F149" s="64">
        <f t="shared" si="6"/>
        <v>675.3</v>
      </c>
      <c r="G149" s="108"/>
      <c r="H149" s="118"/>
      <c r="I149" s="118"/>
      <c r="J149" s="118"/>
    </row>
    <row r="150" spans="1:10" ht="15.75" x14ac:dyDescent="0.25">
      <c r="A150" s="173"/>
      <c r="B150" s="191"/>
      <c r="C150" s="66" t="s">
        <v>4</v>
      </c>
      <c r="D150" s="66">
        <v>3.0000000000000001E-3</v>
      </c>
      <c r="E150" s="28"/>
      <c r="F150" s="64"/>
      <c r="G150" s="108"/>
      <c r="H150" s="118"/>
      <c r="I150" s="118"/>
      <c r="J150" s="118"/>
    </row>
    <row r="151" spans="1:10" ht="18.75" x14ac:dyDescent="0.25">
      <c r="A151" s="71"/>
      <c r="B151" s="65" t="s">
        <v>355</v>
      </c>
      <c r="C151" s="66" t="s">
        <v>348</v>
      </c>
      <c r="D151" s="66">
        <v>0.36</v>
      </c>
      <c r="E151" s="28"/>
      <c r="F151" s="64"/>
      <c r="G151" s="108"/>
      <c r="H151" s="118"/>
      <c r="I151" s="118"/>
      <c r="J151" s="118"/>
    </row>
    <row r="152" spans="1:10" ht="15.75" x14ac:dyDescent="0.25">
      <c r="A152" s="172">
        <f>A149+1</f>
        <v>82</v>
      </c>
      <c r="B152" s="191" t="s">
        <v>356</v>
      </c>
      <c r="C152" s="66" t="s">
        <v>8</v>
      </c>
      <c r="D152" s="66">
        <v>12</v>
      </c>
      <c r="E152" s="28">
        <v>225.89</v>
      </c>
      <c r="F152" s="64">
        <f t="shared" si="6"/>
        <v>2710.68</v>
      </c>
      <c r="G152" s="108"/>
      <c r="H152" s="118"/>
      <c r="I152" s="118"/>
      <c r="J152" s="118"/>
    </row>
    <row r="153" spans="1:10" ht="15.75" x14ac:dyDescent="0.25">
      <c r="A153" s="173"/>
      <c r="B153" s="191"/>
      <c r="C153" s="66" t="s">
        <v>4</v>
      </c>
      <c r="D153" s="66">
        <v>1.2E-4</v>
      </c>
      <c r="E153" s="28"/>
      <c r="F153" s="64"/>
      <c r="G153" s="108"/>
      <c r="H153" s="118"/>
      <c r="I153" s="118"/>
      <c r="J153" s="118"/>
    </row>
    <row r="154" spans="1:10" ht="15.75" x14ac:dyDescent="0.25">
      <c r="A154" s="95"/>
      <c r="B154" s="96" t="s">
        <v>357</v>
      </c>
      <c r="C154" s="97"/>
      <c r="D154" s="98"/>
      <c r="E154" s="98"/>
      <c r="F154" s="99">
        <f>SUM(F8:F153)</f>
        <v>49418658.340000004</v>
      </c>
      <c r="G154" s="109">
        <v>49418658.340000004</v>
      </c>
      <c r="H154" s="118"/>
      <c r="I154" s="122"/>
      <c r="J154" s="118"/>
    </row>
    <row r="155" spans="1:10" ht="31.5" x14ac:dyDescent="0.25">
      <c r="A155" s="71">
        <f>A152+1</f>
        <v>83</v>
      </c>
      <c r="B155" s="13" t="s">
        <v>139</v>
      </c>
      <c r="C155" s="66" t="s">
        <v>136</v>
      </c>
      <c r="D155" s="100">
        <v>1</v>
      </c>
      <c r="E155" s="75"/>
      <c r="F155" s="64">
        <v>109941.67</v>
      </c>
      <c r="G155" s="110">
        <v>109941.67</v>
      </c>
      <c r="H155" s="118"/>
      <c r="I155" s="118"/>
      <c r="J155" s="118"/>
    </row>
    <row r="156" spans="1:10" ht="15.75" x14ac:dyDescent="0.25">
      <c r="A156" s="71">
        <f>A155+1</f>
        <v>84</v>
      </c>
      <c r="B156" s="70" t="s">
        <v>254</v>
      </c>
      <c r="C156" s="66" t="s">
        <v>136</v>
      </c>
      <c r="D156" s="101">
        <v>1</v>
      </c>
      <c r="E156" s="76"/>
      <c r="F156" s="64">
        <v>1496583.33</v>
      </c>
      <c r="G156" s="110">
        <v>1496583.33</v>
      </c>
      <c r="H156" s="118"/>
      <c r="I156" s="118"/>
      <c r="J156" s="118"/>
    </row>
    <row r="157" spans="1:10" ht="15.75" x14ac:dyDescent="0.25">
      <c r="A157" s="71"/>
      <c r="B157" s="102" t="s">
        <v>358</v>
      </c>
      <c r="C157" s="103"/>
      <c r="D157" s="99"/>
      <c r="E157" s="76"/>
      <c r="F157" s="104">
        <f>F154+F155+F156</f>
        <v>51025183.340000004</v>
      </c>
      <c r="G157" s="109">
        <v>51025183.340000004</v>
      </c>
      <c r="H157" s="118"/>
      <c r="I157" s="118"/>
      <c r="J157" s="118"/>
    </row>
    <row r="158" spans="1:10" ht="15.75" x14ac:dyDescent="0.25">
      <c r="A158" s="71">
        <v>85</v>
      </c>
      <c r="B158" s="70" t="s">
        <v>359</v>
      </c>
      <c r="C158" s="66" t="s">
        <v>136</v>
      </c>
      <c r="D158" s="77">
        <v>1</v>
      </c>
      <c r="E158" s="76"/>
      <c r="F158" s="64">
        <v>738608.33</v>
      </c>
      <c r="G158" s="110">
        <v>738608.33</v>
      </c>
      <c r="H158" s="118"/>
      <c r="I158" s="118"/>
      <c r="J158" s="118"/>
    </row>
    <row r="159" spans="1:10" ht="15.75" x14ac:dyDescent="0.25">
      <c r="A159" s="78"/>
      <c r="B159" s="79" t="s">
        <v>360</v>
      </c>
      <c r="C159" s="80"/>
      <c r="D159" s="80"/>
      <c r="E159" s="81"/>
      <c r="F159" s="82">
        <f>F157+F158</f>
        <v>51763791.670000002</v>
      </c>
      <c r="G159" s="109">
        <v>51763791.670000002</v>
      </c>
      <c r="H159" s="111"/>
      <c r="I159" s="118"/>
      <c r="J159" s="118"/>
    </row>
    <row r="160" spans="1:10" ht="15.75" x14ac:dyDescent="0.25">
      <c r="A160" s="71"/>
      <c r="B160" s="68" t="s">
        <v>361</v>
      </c>
      <c r="C160" s="83"/>
      <c r="D160" s="84"/>
      <c r="E160" s="85"/>
      <c r="F160" s="64">
        <f>F159*0.2</f>
        <v>10352758.33</v>
      </c>
      <c r="G160" s="109">
        <v>10352758.33</v>
      </c>
      <c r="H160" s="111"/>
      <c r="I160" s="118"/>
      <c r="J160" s="118"/>
    </row>
    <row r="161" spans="1:10" ht="15.75" x14ac:dyDescent="0.25">
      <c r="A161" s="83"/>
      <c r="B161" s="105" t="s">
        <v>362</v>
      </c>
      <c r="C161" s="83"/>
      <c r="D161" s="84"/>
      <c r="E161" s="85"/>
      <c r="F161" s="106">
        <f>F159+F160</f>
        <v>62116550</v>
      </c>
      <c r="G161" s="109">
        <v>62116550</v>
      </c>
      <c r="H161" s="111"/>
      <c r="I161" s="111"/>
      <c r="J161" s="118"/>
    </row>
  </sheetData>
  <mergeCells count="75">
    <mergeCell ref="G33:G36"/>
    <mergeCell ref="H33:H36"/>
    <mergeCell ref="I33:I36"/>
    <mergeCell ref="J33:J36"/>
    <mergeCell ref="G63:G64"/>
    <mergeCell ref="H63:H64"/>
    <mergeCell ref="I63:I64"/>
    <mergeCell ref="J63:J64"/>
    <mergeCell ref="G76:G79"/>
    <mergeCell ref="H76:H79"/>
    <mergeCell ref="I76:I79"/>
    <mergeCell ref="J76:J79"/>
    <mergeCell ref="A152:A153"/>
    <mergeCell ref="B152:B153"/>
    <mergeCell ref="A123:A125"/>
    <mergeCell ref="A129:A130"/>
    <mergeCell ref="B129:B130"/>
    <mergeCell ref="A131:A132"/>
    <mergeCell ref="B131:B132"/>
    <mergeCell ref="A134:A135"/>
    <mergeCell ref="B134:B135"/>
    <mergeCell ref="B139:B140"/>
    <mergeCell ref="B141:B142"/>
    <mergeCell ref="B143:B144"/>
    <mergeCell ref="A149:A150"/>
    <mergeCell ref="B149:B150"/>
    <mergeCell ref="A102:A103"/>
    <mergeCell ref="B102:B103"/>
    <mergeCell ref="A104:A105"/>
    <mergeCell ref="B104:B105"/>
    <mergeCell ref="A106:A108"/>
    <mergeCell ref="B106:B108"/>
    <mergeCell ref="A90:A91"/>
    <mergeCell ref="B90:B91"/>
    <mergeCell ref="A92:A94"/>
    <mergeCell ref="B92:B94"/>
    <mergeCell ref="A100:A101"/>
    <mergeCell ref="B100:B101"/>
    <mergeCell ref="A78:A79"/>
    <mergeCell ref="B78:B79"/>
    <mergeCell ref="A81:A82"/>
    <mergeCell ref="B81:B82"/>
    <mergeCell ref="A88:A89"/>
    <mergeCell ref="B88:B89"/>
    <mergeCell ref="A57:A58"/>
    <mergeCell ref="B57:B58"/>
    <mergeCell ref="A59:A60"/>
    <mergeCell ref="B59:B60"/>
    <mergeCell ref="A61:A62"/>
    <mergeCell ref="B61:B62"/>
    <mergeCell ref="A44:A45"/>
    <mergeCell ref="B44:B45"/>
    <mergeCell ref="A46:A47"/>
    <mergeCell ref="B46:B47"/>
    <mergeCell ref="A55:A56"/>
    <mergeCell ref="B55:B56"/>
    <mergeCell ref="A27:A30"/>
    <mergeCell ref="B31:D31"/>
    <mergeCell ref="A35:A36"/>
    <mergeCell ref="B35:B36"/>
    <mergeCell ref="A37:A38"/>
    <mergeCell ref="B37:B38"/>
    <mergeCell ref="A24:A26"/>
    <mergeCell ref="A1:F1"/>
    <mergeCell ref="A2:F2"/>
    <mergeCell ref="B6:D6"/>
    <mergeCell ref="A9:A10"/>
    <mergeCell ref="B9:B10"/>
    <mergeCell ref="A11:A13"/>
    <mergeCell ref="A14:A15"/>
    <mergeCell ref="B14:B15"/>
    <mergeCell ref="A16:A17"/>
    <mergeCell ref="B16:B17"/>
    <mergeCell ref="A18:A21"/>
    <mergeCell ref="B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ВОР</vt:lpstr>
      <vt:lpstr>ЛОТ 3 на печать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Климова Светлана Александровна</dc:creator>
  <cp:lastModifiedBy>Беззубик Алексей Владимирович</cp:lastModifiedBy>
  <cp:lastPrinted>2021-11-22T07:18:24Z</cp:lastPrinted>
  <dcterms:created xsi:type="dcterms:W3CDTF">2021-07-07T08:57:50Z</dcterms:created>
  <dcterms:modified xsi:type="dcterms:W3CDTF">2021-12-15T12:35:15Z</dcterms:modified>
</cp:coreProperties>
</file>